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yolanda.sicilia\OneDrive - Ingeniería y Economía del Transporte S.A\Documentos\Webs Estadisticas\CCAA\20242T\"/>
    </mc:Choice>
  </mc:AlternateContent>
  <xr:revisionPtr revIDLastSave="0" documentId="13_ncr:1_{0E680B6D-A2B9-4649-B82D-7950C0BA21A3}" xr6:coauthVersionLast="47" xr6:coauthVersionMax="47" xr10:uidLastSave="{00000000-0000-0000-0000-000000000000}"/>
  <bookViews>
    <workbookView xWindow="-90" yWindow="-16320" windowWidth="29040" windowHeight="15840" xr2:uid="{33C68374-6CE0-4522-85DD-6979CC2E881E}"/>
  </bookViews>
  <sheets>
    <sheet name="CC ELECTRICIDAD CA" sheetId="13" r:id="rId1"/>
    <sheet name="CC GAS CA" sheetId="17" r:id="rId2"/>
  </sheets>
  <definedNames>
    <definedName name="_xlnm.Print_Area" localSheetId="0">'CC ELECTRICIDAD CA'!$A$31:$W$107</definedName>
    <definedName name="_xlnm.Print_Area" localSheetId="1">'CC GAS CA'!$A$28:$X$96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8" i="17" l="1"/>
  <c r="B48" i="17"/>
  <c r="P17" i="13" l="1"/>
  <c r="O15" i="13"/>
  <c r="N22" i="13"/>
  <c r="N17" i="13"/>
  <c r="N15" i="13"/>
  <c r="L13" i="13"/>
  <c r="K13" i="13"/>
  <c r="J13" i="13"/>
  <c r="J6" i="13"/>
  <c r="B13" i="13"/>
  <c r="B11" i="13"/>
  <c r="Q23" i="13"/>
  <c r="P23" i="13"/>
  <c r="O23" i="13"/>
  <c r="N23" i="13"/>
  <c r="U21" i="17" l="1"/>
  <c r="T21" i="17"/>
  <c r="S21" i="17"/>
  <c r="R21" i="17"/>
  <c r="N21" i="17"/>
  <c r="O21" i="17"/>
  <c r="P21" i="17"/>
  <c r="Q21" i="17"/>
  <c r="B21" i="17"/>
  <c r="C21" i="17"/>
  <c r="D21" i="17"/>
  <c r="E21" i="17"/>
  <c r="F21" i="17"/>
  <c r="G21" i="17"/>
  <c r="H21" i="17"/>
  <c r="I21" i="17"/>
  <c r="J21" i="17"/>
  <c r="K21" i="17"/>
  <c r="L21" i="17"/>
  <c r="M21" i="17"/>
  <c r="V52" i="13" l="1"/>
  <c r="V48" i="13"/>
  <c r="V45" i="13"/>
  <c r="V38" i="13"/>
  <c r="V39" i="13"/>
  <c r="V47" i="13"/>
  <c r="V46" i="13"/>
  <c r="V43" i="13"/>
  <c r="V40" i="13"/>
  <c r="V51" i="13"/>
  <c r="V49" i="13"/>
  <c r="V37" i="13"/>
  <c r="V42" i="13"/>
  <c r="V53" i="13"/>
  <c r="V41" i="13"/>
  <c r="V44" i="13"/>
  <c r="V50" i="13"/>
  <c r="V41" i="17" l="1"/>
  <c r="V37" i="17"/>
  <c r="V35" i="17"/>
  <c r="V46" i="17"/>
  <c r="V40" i="17"/>
  <c r="V38" i="17"/>
  <c r="V33" i="17"/>
  <c r="V45" i="17"/>
  <c r="V44" i="17"/>
  <c r="V42" i="17"/>
  <c r="V43" i="17"/>
  <c r="V36" i="17"/>
  <c r="V34" i="17"/>
  <c r="V39" i="17"/>
  <c r="V47" i="17"/>
  <c r="V63" i="17" l="1"/>
  <c r="V55" i="17"/>
  <c r="V54" i="17"/>
  <c r="V62" i="17"/>
  <c r="V64" i="17"/>
  <c r="V58" i="17"/>
  <c r="V67" i="17"/>
  <c r="V61" i="17"/>
  <c r="V65" i="17"/>
  <c r="V57" i="17"/>
  <c r="V66" i="17"/>
  <c r="V56" i="17"/>
  <c r="V60" i="17"/>
  <c r="V68" i="17"/>
  <c r="V59" i="17"/>
  <c r="N74" i="17" l="1"/>
  <c r="N52" i="17" s="1"/>
  <c r="M74" i="17"/>
  <c r="E74" i="17" s="1"/>
  <c r="L74" i="17"/>
  <c r="L52" i="17" s="1"/>
  <c r="K74" i="17"/>
  <c r="C74" i="17" s="1"/>
  <c r="J74" i="17"/>
  <c r="J52" i="17" s="1"/>
  <c r="R30" i="17"/>
  <c r="R51" i="17" s="1"/>
  <c r="R73" i="17" s="1"/>
  <c r="F54" i="13"/>
  <c r="D54" i="13"/>
  <c r="B54" i="13"/>
  <c r="F35" i="13"/>
  <c r="F58" i="13" s="1"/>
  <c r="F82" i="13" s="1"/>
  <c r="E35" i="13"/>
  <c r="E58" i="13" s="1"/>
  <c r="E82" i="13" s="1"/>
  <c r="D35" i="13"/>
  <c r="D58" i="13" s="1"/>
  <c r="D82" i="13" s="1"/>
  <c r="C35" i="13"/>
  <c r="C58" i="13" s="1"/>
  <c r="C82" i="13" s="1"/>
  <c r="B35" i="13"/>
  <c r="B58" i="13" s="1"/>
  <c r="B82" i="13" s="1"/>
  <c r="N35" i="13"/>
  <c r="N58" i="13" s="1"/>
  <c r="N82" i="13" s="1"/>
  <c r="M35" i="13"/>
  <c r="M58" i="13" s="1"/>
  <c r="M82" i="13" s="1"/>
  <c r="L35" i="13"/>
  <c r="L58" i="13" s="1"/>
  <c r="L82" i="13" s="1"/>
  <c r="K35" i="13"/>
  <c r="K58" i="13" s="1"/>
  <c r="K82" i="13" s="1"/>
  <c r="J35" i="13"/>
  <c r="J58" i="13" s="1"/>
  <c r="J82" i="13" s="1"/>
  <c r="R34" i="13"/>
  <c r="R57" i="13"/>
  <c r="R81" i="13"/>
  <c r="E54" i="13" l="1"/>
  <c r="C54" i="13"/>
  <c r="N31" i="17"/>
  <c r="F31" i="17" s="1"/>
  <c r="F52" i="17"/>
  <c r="F74" i="17"/>
  <c r="M52" i="17"/>
  <c r="D52" i="17"/>
  <c r="L31" i="17"/>
  <c r="D31" i="17" s="1"/>
  <c r="D74" i="17"/>
  <c r="K52" i="17"/>
  <c r="B52" i="17"/>
  <c r="J31" i="17"/>
  <c r="B31" i="17" s="1"/>
  <c r="B74" i="17"/>
  <c r="M31" i="17" l="1"/>
  <c r="E31" i="17" s="1"/>
  <c r="E52" i="17"/>
  <c r="C52" i="17"/>
  <c r="K31" i="17"/>
  <c r="C31" i="17" s="1"/>
  <c r="B77" i="13" l="1"/>
  <c r="N48" i="17" l="1"/>
  <c r="F48" i="17"/>
  <c r="V32" i="17" l="1"/>
  <c r="R48" i="17"/>
  <c r="U48" i="17"/>
  <c r="T48" i="17"/>
  <c r="S48" i="17"/>
  <c r="V48" i="17" l="1"/>
  <c r="N69" i="17"/>
  <c r="F69" i="17" l="1"/>
  <c r="V69" i="17" l="1"/>
  <c r="U23" i="13"/>
  <c r="T23" i="13"/>
  <c r="S23" i="13"/>
  <c r="R23" i="13"/>
  <c r="M23" i="13"/>
  <c r="L23" i="13"/>
  <c r="K23" i="13"/>
  <c r="J23" i="13"/>
  <c r="I23" i="13"/>
  <c r="H23" i="13"/>
  <c r="G23" i="13"/>
  <c r="F23" i="13"/>
  <c r="C23" i="13"/>
  <c r="D23" i="13"/>
  <c r="E23" i="13"/>
  <c r="B23" i="13"/>
  <c r="U54" i="13" l="1"/>
  <c r="T54" i="13"/>
  <c r="R54" i="13"/>
  <c r="S54" i="13"/>
  <c r="L54" i="13"/>
  <c r="N54" i="13"/>
  <c r="M54" i="13"/>
  <c r="K54" i="13"/>
  <c r="J54" i="13"/>
  <c r="F77" i="13" l="1"/>
  <c r="N77" i="13" l="1"/>
  <c r="L48" i="17"/>
  <c r="E48" i="17"/>
  <c r="D48" i="17"/>
  <c r="C48" i="17" l="1"/>
  <c r="M48" i="17"/>
  <c r="K48" i="17"/>
  <c r="M77" i="13"/>
  <c r="L77" i="13"/>
  <c r="K77" i="13"/>
  <c r="E69" i="17" l="1"/>
  <c r="D69" i="17"/>
  <c r="L69" i="17"/>
  <c r="J69" i="17"/>
  <c r="V36" i="13"/>
  <c r="J77" i="13"/>
  <c r="V62" i="13" l="1"/>
  <c r="V67" i="13"/>
  <c r="V54" i="13"/>
  <c r="V60" i="13"/>
  <c r="V63" i="13"/>
  <c r="M69" i="17"/>
  <c r="K69" i="17"/>
  <c r="C69" i="17"/>
  <c r="B69" i="17"/>
  <c r="V53" i="17"/>
  <c r="D77" i="13"/>
  <c r="E77" i="13"/>
  <c r="C77" i="13" l="1"/>
  <c r="V65" i="13"/>
  <c r="V69" i="13"/>
  <c r="V61" i="13"/>
  <c r="V73" i="13"/>
  <c r="V71" i="13"/>
  <c r="V74" i="13"/>
  <c r="V64" i="13"/>
  <c r="V75" i="13"/>
  <c r="V72" i="13"/>
  <c r="V76" i="13"/>
  <c r="V70" i="13"/>
  <c r="V66" i="13"/>
  <c r="V68" i="13"/>
  <c r="V59" i="13"/>
  <c r="V77" i="13" l="1"/>
</calcChain>
</file>

<file path=xl/sharedStrings.xml><?xml version="1.0" encoding="utf-8"?>
<sst xmlns="http://schemas.openxmlformats.org/spreadsheetml/2006/main" count="534" uniqueCount="67">
  <si>
    <t>CCAA</t>
  </si>
  <si>
    <t>ANDALUCÍA</t>
  </si>
  <si>
    <t>ARAGÓN</t>
  </si>
  <si>
    <t>ASTURIAS</t>
  </si>
  <si>
    <t>BALEARES</t>
  </si>
  <si>
    <t>CANARIAS</t>
  </si>
  <si>
    <t>CANTABRIA</t>
  </si>
  <si>
    <t>CASTILLA Y LEÓN</t>
  </si>
  <si>
    <t>CASTILLA-LA MANCHA</t>
  </si>
  <si>
    <t>CATALUÑA</t>
  </si>
  <si>
    <t>COMUNIDAD VALENCIANA</t>
  </si>
  <si>
    <t>EXTREMADURA</t>
  </si>
  <si>
    <t>GALICIA</t>
  </si>
  <si>
    <t>LA RIOJA</t>
  </si>
  <si>
    <t>MADRID</t>
  </si>
  <si>
    <t>MURCIA</t>
  </si>
  <si>
    <t>NAVARRA</t>
  </si>
  <si>
    <t>PAÍS VASCO</t>
  </si>
  <si>
    <t>TOTAL</t>
  </si>
  <si>
    <t>SW MT</t>
  </si>
  <si>
    <t>Tasa SW MT</t>
  </si>
  <si>
    <t>Cuota SW MT</t>
  </si>
  <si>
    <t>SW MT  por CA</t>
  </si>
  <si>
    <t xml:space="preserve"> Cambios de Comercializador  sobre el Total de puntos de suministro de dicha CA al inicio del periodo analizado</t>
  </si>
  <si>
    <t>Cambios de Comercializador del MR al ML sobre el Total de puntos de suministro de dicha CA al inicio del periodo analizado</t>
  </si>
  <si>
    <t>Cambios de Comercializador por subsegmento de tipo de mercado sobre el Total de puntos de suministro de dicha CA al inicio del periodo analizado</t>
  </si>
  <si>
    <t>SW MR-ML</t>
  </si>
  <si>
    <t>SW ML-ML</t>
  </si>
  <si>
    <t>SW ML-MR</t>
  </si>
  <si>
    <t>SW MR-MR</t>
  </si>
  <si>
    <t>Cuota SW MR-ML</t>
  </si>
  <si>
    <t xml:space="preserve">Tasa SW ML-ML </t>
  </si>
  <si>
    <t>Tasa SW MR-ML</t>
  </si>
  <si>
    <t>Tasa SW ML-MR</t>
  </si>
  <si>
    <t>Tasa SW MR-MR</t>
  </si>
  <si>
    <t>Cuota SW ML-ML</t>
  </si>
  <si>
    <t>CuotaSW MR-ML</t>
  </si>
  <si>
    <t>Cuota SW ML-MR</t>
  </si>
  <si>
    <t>Cuota SW MR-MR</t>
  </si>
  <si>
    <t>Cuota SW MT por CA</t>
  </si>
  <si>
    <t>Cambios de Comercializador del ML al MR sobre el Total de puntos de suministro de dicha CA al inicio del periodo analizado</t>
  </si>
  <si>
    <t>CEUTA Y MELILLA*</t>
  </si>
  <si>
    <t>* Ceuta y Melilla son Ciudades Autónomas</t>
  </si>
  <si>
    <t>Nota: MR: Mercado Regulado . ML: Mercado Libre. MT: Mercado Total. SW: Cambio de comercializador. Cuota SW: Cuota de cambio de comercializador. Tasa SW: Tasa de cambio de comercializador. CA: Comunidad Autónoma. CCAA: Comunidades Autónomas.</t>
  </si>
  <si>
    <t>Nota: Los datos son provisionales</t>
  </si>
  <si>
    <t>Salidas de mercado regulado a libre (sector eléctrico)</t>
  </si>
  <si>
    <t>Salidas de mercado libre a regulado (sector gasista)</t>
  </si>
  <si>
    <t>2. Cuota por CCAA de los cambios de comercializador del MR al ML</t>
  </si>
  <si>
    <t xml:space="preserve">2. Cuota por CCAA de los cambios de comercializador </t>
  </si>
  <si>
    <t>1. Número de cambios de comercializador  por CCAA</t>
  </si>
  <si>
    <t>1. Número de cambios de comercializador del MR al ML por CCAA</t>
  </si>
  <si>
    <t>1. Número de cambios de comercializador del ML al MR por CCAA</t>
  </si>
  <si>
    <t>2. Cuota por CCAA de los cambios de comercializador del ML al MR</t>
  </si>
  <si>
    <t>3. Tasa de cambio de comercializador por CCAA :</t>
  </si>
  <si>
    <t xml:space="preserve">3. Tasa de cambio de comercializador por CCAA : </t>
  </si>
  <si>
    <t xml:space="preserve">3. Tasa de Cambio de comercializador por CCAA : </t>
  </si>
  <si>
    <t>Nota: Tasa de cambio de comercializador calculada como el cociente entre el número de cambios activados y el número de puntos de suministro registrados al comienzo del periodo de que se trate.</t>
  </si>
  <si>
    <t xml:space="preserve">Fuente: CNMC según la información aportada por los agentes. </t>
  </si>
  <si>
    <t>CAMBIOS DE COMERCIALIZADOR POR CCAA. GAS</t>
  </si>
  <si>
    <t>CAMBIOS DE COMERCIALIZADOR POR CCAA. ELECTRICIDAD</t>
  </si>
  <si>
    <t>2T2023</t>
  </si>
  <si>
    <t>3T2023</t>
  </si>
  <si>
    <t>4T2023</t>
  </si>
  <si>
    <t>1T2024</t>
  </si>
  <si>
    <t>2T2024</t>
  </si>
  <si>
    <t xml:space="preserve">1. Número de cambios de comercializador por CCAA en 2T2024 por subsegmento de tipo de mercado </t>
  </si>
  <si>
    <t xml:space="preserve">2. Cuota  por CCAA de los cambios de comercializador en 2T2024 por subsegmento de tipo de mercado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</si>
</sst>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00%"/>
    <numFmt numFmtId="166" formatCode="0.0000%"/>
    <numFmt numFmtId="167" formatCode="#,##0.000"/>
    <numFmt numFmtId="168" formatCode="#,##0.000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C00000"/>
      <name val="Calibri"/>
      <family val="2"/>
    </font>
    <font>
      <sz val="8"/>
      <color rgb="FFC00000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Arial"/>
      <family val="2"/>
    </font>
    <font>
      <i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name val="Times New Roman"/>
      <family val="1"/>
    </font>
    <font>
      <sz val="10"/>
      <color theme="1"/>
      <name val="Arial"/>
      <family val="2"/>
    </font>
    <font>
      <strike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gradientFill degree="135">
        <stop position="0">
          <color rgb="FFF9AB6B"/>
        </stop>
        <stop position="1">
          <color rgb="FFF63B00"/>
        </stop>
      </gradientFill>
    </fill>
    <fill>
      <patternFill patternType="solid">
        <fgColor rgb="FFFF993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</cellStyleXfs>
  <cellXfs count="116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0" fontId="4" fillId="0" borderId="0" xfId="0" applyFont="1"/>
    <xf numFmtId="10" fontId="8" fillId="0" borderId="0" xfId="0" applyNumberFormat="1" applyFont="1" applyAlignment="1">
      <alignment horizontal="right" vertical="center"/>
    </xf>
    <xf numFmtId="164" fontId="0" fillId="0" borderId="0" xfId="1" applyNumberFormat="1" applyFont="1"/>
    <xf numFmtId="164" fontId="0" fillId="0" borderId="1" xfId="1" applyNumberFormat="1" applyFont="1" applyBorder="1"/>
    <xf numFmtId="0" fontId="11" fillId="4" borderId="1" xfId="0" applyFont="1" applyFill="1" applyBorder="1" applyAlignment="1">
      <alignment horizontal="center" vertical="center" wrapText="1"/>
    </xf>
    <xf numFmtId="3" fontId="1" fillId="0" borderId="3" xfId="0" applyNumberFormat="1" applyFont="1" applyBorder="1"/>
    <xf numFmtId="3" fontId="1" fillId="2" borderId="3" xfId="0" applyNumberFormat="1" applyFont="1" applyFill="1" applyBorder="1"/>
    <xf numFmtId="164" fontId="0" fillId="2" borderId="1" xfId="1" applyNumberFormat="1" applyFont="1" applyFill="1" applyBorder="1"/>
    <xf numFmtId="3" fontId="1" fillId="0" borderId="1" xfId="0" applyNumberFormat="1" applyFont="1" applyBorder="1"/>
    <xf numFmtId="3" fontId="1" fillId="2" borderId="1" xfId="0" applyNumberFormat="1" applyFont="1" applyFill="1" applyBorder="1"/>
    <xf numFmtId="0" fontId="12" fillId="0" borderId="0" xfId="0" applyFont="1" applyAlignment="1">
      <alignment vertical="center"/>
    </xf>
    <xf numFmtId="164" fontId="0" fillId="0" borderId="1" xfId="1" applyNumberFormat="1" applyFont="1" applyFill="1" applyBorder="1"/>
    <xf numFmtId="3" fontId="0" fillId="0" borderId="0" xfId="0" applyNumberFormat="1" applyFill="1" applyBorder="1"/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10" fontId="0" fillId="2" borderId="1" xfId="1" applyNumberFormat="1" applyFont="1" applyFill="1" applyBorder="1"/>
    <xf numFmtId="164" fontId="0" fillId="5" borderId="1" xfId="1" applyNumberFormat="1" applyFont="1" applyFill="1" applyBorder="1"/>
    <xf numFmtId="164" fontId="0" fillId="6" borderId="1" xfId="1" applyNumberFormat="1" applyFont="1" applyFill="1" applyBorder="1"/>
    <xf numFmtId="164" fontId="0" fillId="7" borderId="1" xfId="1" applyNumberFormat="1" applyFont="1" applyFill="1" applyBorder="1"/>
    <xf numFmtId="164" fontId="14" fillId="2" borderId="1" xfId="1" applyNumberFormat="1" applyFont="1" applyFill="1" applyBorder="1"/>
    <xf numFmtId="3" fontId="0" fillId="5" borderId="0" xfId="0" applyNumberFormat="1" applyFill="1"/>
    <xf numFmtId="3" fontId="14" fillId="0" borderId="1" xfId="0" applyNumberFormat="1" applyFont="1" applyBorder="1"/>
    <xf numFmtId="3" fontId="1" fillId="0" borderId="1" xfId="0" applyNumberFormat="1" applyFont="1" applyFill="1" applyBorder="1"/>
    <xf numFmtId="3" fontId="21" fillId="0" borderId="1" xfId="0" applyNumberFormat="1" applyFont="1" applyBorder="1"/>
    <xf numFmtId="164" fontId="14" fillId="0" borderId="1" xfId="1" applyNumberFormat="1" applyFont="1" applyBorder="1"/>
    <xf numFmtId="3" fontId="0" fillId="0" borderId="1" xfId="0" applyNumberFormat="1" applyFill="1" applyBorder="1"/>
    <xf numFmtId="3" fontId="19" fillId="0" borderId="0" xfId="0" applyNumberFormat="1" applyFont="1" applyFill="1" applyBorder="1"/>
    <xf numFmtId="0" fontId="1" fillId="0" borderId="0" xfId="3" applyFont="1" applyFill="1" applyBorder="1" applyAlignment="1">
      <alignment horizontal="center" vertical="center" wrapText="1"/>
    </xf>
    <xf numFmtId="3" fontId="3" fillId="0" borderId="0" xfId="3" applyNumberFormat="1" applyFill="1" applyBorder="1"/>
    <xf numFmtId="0" fontId="23" fillId="5" borderId="0" xfId="0" applyFont="1" applyFill="1" applyAlignment="1">
      <alignment vertical="center"/>
    </xf>
    <xf numFmtId="164" fontId="0" fillId="0" borderId="0" xfId="1" applyNumberFormat="1" applyFont="1" applyFill="1" applyBorder="1"/>
    <xf numFmtId="10" fontId="0" fillId="0" borderId="0" xfId="1" applyNumberFormat="1" applyFont="1" applyFill="1" applyBorder="1"/>
    <xf numFmtId="3" fontId="14" fillId="0" borderId="1" xfId="0" applyNumberFormat="1" applyFont="1" applyFill="1" applyBorder="1"/>
    <xf numFmtId="3" fontId="14" fillId="2" borderId="1" xfId="0" applyNumberFormat="1" applyFont="1" applyFill="1" applyBorder="1"/>
    <xf numFmtId="15" fontId="11" fillId="4" borderId="1" xfId="0" applyNumberFormat="1" applyFont="1" applyFill="1" applyBorder="1" applyAlignment="1">
      <alignment horizontal="center" vertical="center" wrapText="1"/>
    </xf>
    <xf numFmtId="3" fontId="21" fillId="2" borderId="1" xfId="0" applyNumberFormat="1" applyFont="1" applyFill="1" applyBorder="1"/>
    <xf numFmtId="164" fontId="0" fillId="5" borderId="0" xfId="1" applyNumberFormat="1" applyFont="1" applyFill="1"/>
    <xf numFmtId="3" fontId="0" fillId="5" borderId="0" xfId="0" applyNumberFormat="1" applyFill="1" applyBorder="1"/>
    <xf numFmtId="165" fontId="0" fillId="5" borderId="0" xfId="1" applyNumberFormat="1" applyFont="1" applyFill="1"/>
    <xf numFmtId="0" fontId="0" fillId="5" borderId="0" xfId="0" applyFill="1" applyAlignment="1">
      <alignment vertical="center"/>
    </xf>
    <xf numFmtId="0" fontId="0" fillId="5" borderId="0" xfId="0" applyFill="1"/>
    <xf numFmtId="3" fontId="15" fillId="5" borderId="0" xfId="0" applyNumberFormat="1" applyFont="1" applyFill="1"/>
    <xf numFmtId="0" fontId="4" fillId="5" borderId="0" xfId="0" applyFont="1" applyFill="1"/>
    <xf numFmtId="0" fontId="5" fillId="5" borderId="0" xfId="0" applyFont="1" applyFill="1" applyAlignment="1">
      <alignment vertical="center"/>
    </xf>
    <xf numFmtId="10" fontId="0" fillId="5" borderId="0" xfId="1" applyNumberFormat="1" applyFont="1" applyFill="1"/>
    <xf numFmtId="3" fontId="6" fillId="5" borderId="0" xfId="0" applyNumberFormat="1" applyFont="1" applyFill="1" applyAlignment="1">
      <alignment horizontal="right" vertical="center"/>
    </xf>
    <xf numFmtId="0" fontId="5" fillId="5" borderId="0" xfId="0" applyFont="1" applyFill="1" applyAlignment="1">
      <alignment horizontal="right" vertical="center"/>
    </xf>
    <xf numFmtId="164" fontId="6" fillId="5" borderId="0" xfId="1" applyNumberFormat="1" applyFont="1" applyFill="1" applyAlignment="1">
      <alignment horizontal="right" vertical="center"/>
    </xf>
    <xf numFmtId="164" fontId="5" fillId="5" borderId="0" xfId="1" applyNumberFormat="1" applyFont="1" applyFill="1" applyAlignment="1">
      <alignment horizontal="right" vertical="center"/>
    </xf>
    <xf numFmtId="3" fontId="7" fillId="5" borderId="0" xfId="0" applyNumberFormat="1" applyFont="1" applyFill="1" applyAlignment="1">
      <alignment horizontal="right" vertical="center"/>
    </xf>
    <xf numFmtId="10" fontId="8" fillId="5" borderId="0" xfId="0" applyNumberFormat="1" applyFont="1" applyFill="1" applyAlignment="1">
      <alignment horizontal="right" vertical="center"/>
    </xf>
    <xf numFmtId="167" fontId="0" fillId="5" borderId="0" xfId="0" applyNumberFormat="1" applyFill="1"/>
    <xf numFmtId="0" fontId="12" fillId="5" borderId="0" xfId="0" applyFont="1" applyFill="1" applyAlignment="1">
      <alignment vertical="center"/>
    </xf>
    <xf numFmtId="3" fontId="9" fillId="5" borderId="0" xfId="0" applyNumberFormat="1" applyFont="1" applyFill="1"/>
    <xf numFmtId="3" fontId="10" fillId="5" borderId="0" xfId="0" applyNumberFormat="1" applyFont="1" applyFill="1"/>
    <xf numFmtId="0" fontId="22" fillId="5" borderId="0" xfId="0" applyFont="1" applyFill="1"/>
    <xf numFmtId="3" fontId="14" fillId="5" borderId="0" xfId="0" applyNumberFormat="1" applyFont="1" applyFill="1" applyBorder="1"/>
    <xf numFmtId="166" fontId="0" fillId="5" borderId="0" xfId="1" applyNumberFormat="1" applyFont="1" applyFill="1"/>
    <xf numFmtId="3" fontId="17" fillId="5" borderId="0" xfId="2" applyNumberFormat="1" applyFont="1" applyFill="1"/>
    <xf numFmtId="3" fontId="6" fillId="5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right" vertical="center"/>
    </xf>
    <xf numFmtId="3" fontId="18" fillId="5" borderId="0" xfId="0" applyNumberFormat="1" applyFont="1" applyFill="1" applyBorder="1"/>
    <xf numFmtId="168" fontId="0" fillId="5" borderId="0" xfId="0" applyNumberFormat="1" applyFill="1"/>
    <xf numFmtId="3" fontId="24" fillId="5" borderId="0" xfId="0" applyNumberFormat="1" applyFont="1" applyFill="1"/>
    <xf numFmtId="3" fontId="24" fillId="5" borderId="0" xfId="0" applyNumberFormat="1" applyFont="1" applyFill="1" applyBorder="1"/>
    <xf numFmtId="164" fontId="0" fillId="8" borderId="1" xfId="1" applyNumberFormat="1" applyFont="1" applyFill="1" applyBorder="1"/>
    <xf numFmtId="3" fontId="14" fillId="0" borderId="0" xfId="0" applyNumberFormat="1" applyFont="1"/>
    <xf numFmtId="3" fontId="14" fillId="5" borderId="1" xfId="0" applyNumberFormat="1" applyFont="1" applyFill="1" applyBorder="1"/>
    <xf numFmtId="164" fontId="1" fillId="2" borderId="1" xfId="1" applyNumberFormat="1" applyFont="1" applyFill="1" applyBorder="1"/>
    <xf numFmtId="164" fontId="1" fillId="0" borderId="1" xfId="1" applyNumberFormat="1" applyFont="1" applyBorder="1"/>
    <xf numFmtId="10" fontId="7" fillId="5" borderId="0" xfId="1" applyNumberFormat="1" applyFont="1" applyFill="1" applyAlignment="1">
      <alignment horizontal="right" vertical="center"/>
    </xf>
    <xf numFmtId="10" fontId="7" fillId="5" borderId="0" xfId="0" applyNumberFormat="1" applyFont="1" applyFill="1" applyAlignment="1">
      <alignment horizontal="right" vertical="center"/>
    </xf>
    <xf numFmtId="4" fontId="0" fillId="5" borderId="0" xfId="0" applyNumberFormat="1" applyFill="1"/>
    <xf numFmtId="3" fontId="21" fillId="5" borderId="1" xfId="0" applyNumberFormat="1" applyFont="1" applyFill="1" applyBorder="1"/>
    <xf numFmtId="164" fontId="21" fillId="5" borderId="1" xfId="1" applyNumberFormat="1" applyFont="1" applyFill="1" applyBorder="1"/>
    <xf numFmtId="3" fontId="18" fillId="5" borderId="0" xfId="0" applyNumberFormat="1" applyFont="1" applyFill="1"/>
    <xf numFmtId="10" fontId="1" fillId="5" borderId="0" xfId="1" applyNumberFormat="1" applyFont="1" applyFill="1"/>
    <xf numFmtId="3" fontId="1" fillId="5" borderId="0" xfId="0" applyNumberFormat="1" applyFont="1" applyFill="1"/>
    <xf numFmtId="3" fontId="14" fillId="0" borderId="0" xfId="0" applyNumberFormat="1" applyFont="1" applyFill="1" applyBorder="1"/>
    <xf numFmtId="0" fontId="1" fillId="9" borderId="0" xfId="0" applyNumberFormat="1" applyFont="1" applyFill="1" applyBorder="1"/>
    <xf numFmtId="3" fontId="20" fillId="9" borderId="0" xfId="0" applyNumberFormat="1" applyFont="1" applyFill="1" applyBorder="1"/>
    <xf numFmtId="10" fontId="0" fillId="5" borderId="0" xfId="1" applyNumberFormat="1" applyFont="1" applyFill="1" applyBorder="1"/>
    <xf numFmtId="164" fontId="0" fillId="5" borderId="0" xfId="1" applyNumberFormat="1" applyFont="1" applyFill="1" applyBorder="1"/>
    <xf numFmtId="165" fontId="0" fillId="5" borderId="0" xfId="1" applyNumberFormat="1" applyFont="1" applyFill="1" applyBorder="1"/>
    <xf numFmtId="167" fontId="0" fillId="5" borderId="0" xfId="0" applyNumberFormat="1" applyFill="1" applyBorder="1"/>
    <xf numFmtId="0" fontId="11" fillId="10" borderId="0" xfId="0" applyFont="1" applyFill="1" applyBorder="1" applyAlignment="1">
      <alignment vertical="center" wrapText="1"/>
    </xf>
    <xf numFmtId="0" fontId="11" fillId="10" borderId="0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3" fontId="2" fillId="5" borderId="0" xfId="0" applyNumberFormat="1" applyFont="1" applyFill="1" applyAlignment="1">
      <alignment horizontal="center"/>
    </xf>
    <xf numFmtId="3" fontId="26" fillId="5" borderId="0" xfId="0" applyNumberFormat="1" applyFont="1" applyFill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15" fontId="11" fillId="3" borderId="1" xfId="0" applyNumberFormat="1" applyFont="1" applyFill="1" applyBorder="1" applyAlignment="1">
      <alignment horizontal="center" vertical="center" wrapText="1"/>
    </xf>
    <xf numFmtId="3" fontId="13" fillId="5" borderId="0" xfId="0" applyNumberFormat="1" applyFont="1" applyFill="1" applyBorder="1"/>
    <xf numFmtId="3" fontId="1" fillId="5" borderId="0" xfId="0" applyNumberFormat="1" applyFont="1" applyFill="1" applyBorder="1"/>
    <xf numFmtId="0" fontId="1" fillId="5" borderId="0" xfId="0" applyNumberFormat="1" applyFont="1" applyFill="1" applyBorder="1"/>
    <xf numFmtId="0" fontId="1" fillId="5" borderId="0" xfId="3" applyFont="1" applyFill="1" applyBorder="1" applyAlignment="1">
      <alignment horizontal="center" vertical="center" wrapText="1"/>
    </xf>
    <xf numFmtId="3" fontId="19" fillId="5" borderId="0" xfId="0" applyNumberFormat="1" applyFont="1" applyFill="1" applyBorder="1"/>
    <xf numFmtId="3" fontId="3" fillId="5" borderId="0" xfId="3" applyNumberFormat="1" applyFill="1" applyBorder="1"/>
    <xf numFmtId="0" fontId="3" fillId="5" borderId="0" xfId="3" applyFill="1" applyBorder="1"/>
    <xf numFmtId="0" fontId="1" fillId="10" borderId="0" xfId="3" applyFont="1" applyFill="1" applyBorder="1" applyAlignment="1">
      <alignment horizontal="center"/>
    </xf>
    <xf numFmtId="0" fontId="1" fillId="5" borderId="0" xfId="3" applyFont="1" applyFill="1" applyBorder="1"/>
    <xf numFmtId="3" fontId="3" fillId="5" borderId="0" xfId="3" applyNumberFormat="1" applyFill="1" applyBorder="1" applyAlignment="1">
      <alignment horizontal="right"/>
    </xf>
    <xf numFmtId="164" fontId="14" fillId="5" borderId="0" xfId="1" applyNumberFormat="1" applyFont="1" applyFill="1" applyBorder="1"/>
    <xf numFmtId="9" fontId="0" fillId="5" borderId="0" xfId="1" applyFont="1" applyFill="1" applyBorder="1"/>
    <xf numFmtId="10" fontId="18" fillId="5" borderId="0" xfId="1" applyNumberFormat="1" applyFont="1" applyFill="1" applyBorder="1"/>
    <xf numFmtId="3" fontId="25" fillId="5" borderId="0" xfId="0" applyNumberFormat="1" applyFont="1" applyFill="1" applyAlignment="1">
      <alignment vertical="center"/>
    </xf>
  </cellXfs>
  <cellStyles count="4">
    <cellStyle name="Hipervínculo" xfId="2" builtinId="8"/>
    <cellStyle name="Normal" xfId="0" builtinId="0"/>
    <cellStyle name="Normal 8" xfId="3" xr:uid="{D56B7213-0D6B-4F95-8FCD-2F5CD47DCC7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58E87-A3EA-4B74-B2D2-1B43FD2B15EC}">
  <sheetPr>
    <pageSetUpPr fitToPage="1"/>
  </sheetPr>
  <dimension ref="A1:AM108"/>
  <sheetViews>
    <sheetView tabSelected="1" topLeftCell="A66" zoomScale="85" zoomScaleNormal="85" workbookViewId="0">
      <selection activeCell="C109" sqref="C109"/>
    </sheetView>
  </sheetViews>
  <sheetFormatPr baseColWidth="10" defaultColWidth="11.44140625" defaultRowHeight="14.4" x14ac:dyDescent="0.3"/>
  <cols>
    <col min="1" max="1" width="23.88671875" style="1" customWidth="1"/>
    <col min="2" max="5" width="11.44140625" style="1"/>
    <col min="6" max="6" width="11.44140625" style="1" customWidth="1"/>
    <col min="7" max="7" width="16.88671875" style="1" customWidth="1"/>
    <col min="8" max="8" width="11.44140625" style="1" customWidth="1"/>
    <col min="9" max="9" width="23.6640625" style="1" customWidth="1"/>
    <col min="10" max="11" width="11.44140625" style="1"/>
    <col min="12" max="13" width="11.44140625" style="1" customWidth="1"/>
    <col min="14" max="14" width="11.44140625" style="1"/>
    <col min="15" max="15" width="16.33203125" style="1" customWidth="1"/>
    <col min="16" max="16" width="11.44140625" style="1" customWidth="1"/>
    <col min="17" max="17" width="23.6640625" style="1" customWidth="1"/>
    <col min="18" max="22" width="11.33203125" style="1" customWidth="1"/>
    <col min="23" max="27" width="14.6640625" style="1" customWidth="1"/>
    <col min="28" max="28" width="14.109375" style="40" customWidth="1"/>
    <col min="29" max="39" width="11.44140625" style="40"/>
    <col min="40" max="16384" width="11.44140625" style="1"/>
  </cols>
  <sheetData>
    <row r="1" spans="1:38" ht="25.8" x14ac:dyDescent="0.3">
      <c r="A1" s="96" t="s">
        <v>59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</row>
    <row r="2" spans="1:38" x14ac:dyDescent="0.3">
      <c r="A2" s="61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40"/>
      <c r="W2" s="40"/>
      <c r="X2" s="40"/>
      <c r="Y2" s="40"/>
      <c r="Z2" s="40"/>
      <c r="AA2" s="40"/>
    </row>
    <row r="3" spans="1:38" x14ac:dyDescent="0.3">
      <c r="A3" s="95" t="s">
        <v>0</v>
      </c>
      <c r="B3" s="101" t="s">
        <v>60</v>
      </c>
      <c r="C3" s="101"/>
      <c r="D3" s="101"/>
      <c r="E3" s="101"/>
      <c r="F3" s="95" t="s">
        <v>61</v>
      </c>
      <c r="G3" s="95"/>
      <c r="H3" s="95"/>
      <c r="I3" s="95"/>
      <c r="J3" s="95" t="s">
        <v>62</v>
      </c>
      <c r="K3" s="95"/>
      <c r="L3" s="95"/>
      <c r="M3" s="95"/>
      <c r="N3" s="95" t="s">
        <v>63</v>
      </c>
      <c r="O3" s="95"/>
      <c r="P3" s="95"/>
      <c r="Q3" s="95"/>
      <c r="R3" s="95" t="s">
        <v>64</v>
      </c>
      <c r="S3" s="95"/>
      <c r="T3" s="95"/>
      <c r="U3" s="95"/>
      <c r="V3" s="88"/>
      <c r="W3" s="40"/>
      <c r="X3" s="40"/>
      <c r="Y3" s="40"/>
      <c r="Z3" s="40"/>
      <c r="AA3" s="88"/>
    </row>
    <row r="4" spans="1:38" x14ac:dyDescent="0.3">
      <c r="A4" s="95" t="s">
        <v>0</v>
      </c>
      <c r="B4" s="7" t="s">
        <v>27</v>
      </c>
      <c r="C4" s="7" t="s">
        <v>26</v>
      </c>
      <c r="D4" s="7" t="s">
        <v>28</v>
      </c>
      <c r="E4" s="7" t="s">
        <v>29</v>
      </c>
      <c r="F4" s="7" t="s">
        <v>27</v>
      </c>
      <c r="G4" s="7" t="s">
        <v>26</v>
      </c>
      <c r="H4" s="7" t="s">
        <v>28</v>
      </c>
      <c r="I4" s="7" t="s">
        <v>29</v>
      </c>
      <c r="J4" s="7" t="s">
        <v>27</v>
      </c>
      <c r="K4" s="7" t="s">
        <v>26</v>
      </c>
      <c r="L4" s="7" t="s">
        <v>28</v>
      </c>
      <c r="M4" s="7" t="s">
        <v>29</v>
      </c>
      <c r="N4" s="7" t="s">
        <v>27</v>
      </c>
      <c r="O4" s="7" t="s">
        <v>26</v>
      </c>
      <c r="P4" s="7" t="s">
        <v>28</v>
      </c>
      <c r="Q4" s="7" t="s">
        <v>29</v>
      </c>
      <c r="R4" s="7" t="s">
        <v>27</v>
      </c>
      <c r="S4" s="7" t="s">
        <v>26</v>
      </c>
      <c r="T4" s="7" t="s">
        <v>28</v>
      </c>
      <c r="U4" s="7" t="s">
        <v>29</v>
      </c>
      <c r="V4" s="89"/>
      <c r="W4" s="40"/>
      <c r="X4" s="40"/>
      <c r="Y4" s="40"/>
      <c r="Z4" s="40"/>
      <c r="AA4" s="89"/>
    </row>
    <row r="5" spans="1:38" x14ac:dyDescent="0.3">
      <c r="A5" s="11" t="s">
        <v>1</v>
      </c>
      <c r="B5" s="2">
        <v>255101</v>
      </c>
      <c r="C5" s="2">
        <v>30324</v>
      </c>
      <c r="D5" s="2">
        <v>23659</v>
      </c>
      <c r="E5" s="2">
        <v>178</v>
      </c>
      <c r="F5" s="28">
        <v>263199</v>
      </c>
      <c r="G5" s="2">
        <v>31185</v>
      </c>
      <c r="H5" s="2">
        <v>19835</v>
      </c>
      <c r="I5" s="2">
        <v>131</v>
      </c>
      <c r="J5" s="24">
        <v>278121</v>
      </c>
      <c r="K5" s="24">
        <v>37839</v>
      </c>
      <c r="L5" s="24">
        <v>22548</v>
      </c>
      <c r="M5" s="24">
        <v>130</v>
      </c>
      <c r="N5" s="2">
        <v>334170</v>
      </c>
      <c r="O5" s="2">
        <v>36046</v>
      </c>
      <c r="P5" s="2">
        <v>26234</v>
      </c>
      <c r="Q5" s="2">
        <v>157</v>
      </c>
      <c r="R5" s="2">
        <v>360561</v>
      </c>
      <c r="S5" s="2">
        <v>31588</v>
      </c>
      <c r="T5" s="2">
        <v>31420</v>
      </c>
      <c r="U5" s="2">
        <v>189</v>
      </c>
      <c r="V5" s="40"/>
      <c r="W5" s="40"/>
      <c r="X5" s="40"/>
      <c r="Y5" s="40"/>
      <c r="Z5" s="40"/>
      <c r="AA5" s="40"/>
      <c r="AB5" s="85"/>
      <c r="AC5" s="85"/>
    </row>
    <row r="6" spans="1:38" x14ac:dyDescent="0.3">
      <c r="A6" s="11" t="s">
        <v>2</v>
      </c>
      <c r="B6" s="2">
        <v>41124</v>
      </c>
      <c r="C6" s="2">
        <v>4963</v>
      </c>
      <c r="D6" s="2">
        <v>4843</v>
      </c>
      <c r="E6" s="2">
        <v>46</v>
      </c>
      <c r="F6" s="24">
        <v>34959</v>
      </c>
      <c r="G6" s="2">
        <v>4746</v>
      </c>
      <c r="H6" s="2">
        <v>3591</v>
      </c>
      <c r="I6" s="2">
        <v>31</v>
      </c>
      <c r="J6" s="24">
        <f>5+37529</f>
        <v>37534</v>
      </c>
      <c r="K6" s="24">
        <v>5687</v>
      </c>
      <c r="L6" s="24">
        <v>4207</v>
      </c>
      <c r="M6" s="24">
        <v>39</v>
      </c>
      <c r="N6" s="2">
        <v>48257</v>
      </c>
      <c r="O6" s="2">
        <v>6019</v>
      </c>
      <c r="P6" s="2">
        <v>4911</v>
      </c>
      <c r="Q6" s="2">
        <v>40</v>
      </c>
      <c r="R6" s="2">
        <v>47028</v>
      </c>
      <c r="S6" s="2">
        <v>4626</v>
      </c>
      <c r="T6" s="2">
        <v>6206</v>
      </c>
      <c r="U6" s="2">
        <v>44</v>
      </c>
      <c r="V6" s="40"/>
      <c r="W6" s="40"/>
      <c r="X6" s="40"/>
      <c r="Y6" s="40"/>
      <c r="Z6" s="40"/>
      <c r="AA6" s="40"/>
      <c r="AB6" s="85"/>
      <c r="AC6" s="85"/>
      <c r="AF6" s="106"/>
      <c r="AG6" s="105"/>
      <c r="AH6" s="105"/>
    </row>
    <row r="7" spans="1:38" x14ac:dyDescent="0.3">
      <c r="A7" s="26" t="s">
        <v>3</v>
      </c>
      <c r="B7" s="35">
        <v>37839</v>
      </c>
      <c r="C7" s="35">
        <v>2303</v>
      </c>
      <c r="D7" s="35">
        <v>6709</v>
      </c>
      <c r="E7" s="35">
        <v>31</v>
      </c>
      <c r="F7" s="35">
        <v>29578</v>
      </c>
      <c r="G7" s="24">
        <v>2194</v>
      </c>
      <c r="H7" s="24">
        <v>3058</v>
      </c>
      <c r="I7" s="24">
        <v>26</v>
      </c>
      <c r="J7" s="24">
        <v>31605</v>
      </c>
      <c r="K7" s="24">
        <v>3300</v>
      </c>
      <c r="L7" s="24">
        <v>3364</v>
      </c>
      <c r="M7" s="24">
        <v>34</v>
      </c>
      <c r="N7" s="24">
        <v>37288</v>
      </c>
      <c r="O7" s="24">
        <v>3187</v>
      </c>
      <c r="P7" s="24">
        <v>3595</v>
      </c>
      <c r="Q7" s="24">
        <v>39</v>
      </c>
      <c r="R7" s="2">
        <v>37324</v>
      </c>
      <c r="S7" s="2">
        <v>2798</v>
      </c>
      <c r="T7" s="2">
        <v>4820</v>
      </c>
      <c r="U7" s="2">
        <v>53</v>
      </c>
      <c r="V7" s="40"/>
      <c r="W7" s="40"/>
      <c r="X7" s="40"/>
      <c r="Y7" s="40"/>
      <c r="Z7" s="40"/>
      <c r="AA7" s="40"/>
      <c r="AB7" s="85"/>
      <c r="AC7" s="85"/>
      <c r="AF7" s="106"/>
      <c r="AG7" s="107"/>
      <c r="AH7" s="107"/>
    </row>
    <row r="8" spans="1:38" x14ac:dyDescent="0.3">
      <c r="A8" s="26" t="s">
        <v>4</v>
      </c>
      <c r="B8" s="35">
        <v>28986</v>
      </c>
      <c r="C8" s="35">
        <v>3978</v>
      </c>
      <c r="D8" s="35">
        <v>2022</v>
      </c>
      <c r="E8" s="35">
        <v>12</v>
      </c>
      <c r="F8" s="35">
        <v>26982</v>
      </c>
      <c r="G8" s="24">
        <v>3563</v>
      </c>
      <c r="H8" s="24">
        <v>1575</v>
      </c>
      <c r="I8" s="24">
        <v>7</v>
      </c>
      <c r="J8" s="24">
        <v>27902</v>
      </c>
      <c r="K8" s="24">
        <v>4139</v>
      </c>
      <c r="L8" s="24">
        <v>1700</v>
      </c>
      <c r="M8" s="24">
        <v>8</v>
      </c>
      <c r="N8" s="24">
        <v>39443</v>
      </c>
      <c r="O8" s="24">
        <v>4933</v>
      </c>
      <c r="P8" s="24">
        <v>2388</v>
      </c>
      <c r="Q8" s="24">
        <v>11</v>
      </c>
      <c r="R8" s="2">
        <v>41148</v>
      </c>
      <c r="S8" s="2">
        <v>3651</v>
      </c>
      <c r="T8" s="2">
        <v>2835</v>
      </c>
      <c r="U8" s="2">
        <v>12</v>
      </c>
      <c r="V8" s="40"/>
      <c r="W8" s="40"/>
      <c r="X8" s="40"/>
      <c r="Y8" s="40"/>
      <c r="Z8" s="40"/>
      <c r="AA8" s="40"/>
      <c r="AB8" s="85"/>
      <c r="AC8" s="85"/>
      <c r="AG8" s="107"/>
      <c r="AH8" s="107"/>
    </row>
    <row r="9" spans="1:38" x14ac:dyDescent="0.3">
      <c r="A9" s="26" t="s">
        <v>5</v>
      </c>
      <c r="B9" s="35">
        <v>35378</v>
      </c>
      <c r="C9" s="35">
        <v>9682</v>
      </c>
      <c r="D9" s="35">
        <v>5568</v>
      </c>
      <c r="E9" s="35">
        <v>10</v>
      </c>
      <c r="F9" s="35">
        <v>34713</v>
      </c>
      <c r="G9" s="24">
        <v>9574</v>
      </c>
      <c r="H9" s="24">
        <v>5733</v>
      </c>
      <c r="I9" s="24">
        <v>2</v>
      </c>
      <c r="J9" s="24">
        <v>35980</v>
      </c>
      <c r="K9" s="24">
        <v>10172</v>
      </c>
      <c r="L9" s="24">
        <v>5642</v>
      </c>
      <c r="M9" s="24">
        <v>13</v>
      </c>
      <c r="N9" s="24">
        <v>42028</v>
      </c>
      <c r="O9" s="24">
        <v>12421</v>
      </c>
      <c r="P9" s="24">
        <v>7198</v>
      </c>
      <c r="Q9" s="24">
        <v>7</v>
      </c>
      <c r="R9" s="2">
        <v>45067</v>
      </c>
      <c r="S9" s="2">
        <v>11174</v>
      </c>
      <c r="T9" s="2">
        <v>8998</v>
      </c>
      <c r="U9" s="2">
        <v>15</v>
      </c>
      <c r="V9" s="40"/>
      <c r="W9" s="40"/>
      <c r="X9" s="40"/>
      <c r="Y9" s="40"/>
      <c r="Z9" s="40"/>
      <c r="AA9" s="40"/>
      <c r="AB9" s="85"/>
      <c r="AC9" s="85"/>
    </row>
    <row r="10" spans="1:38" x14ac:dyDescent="0.3">
      <c r="A10" s="26" t="s">
        <v>6</v>
      </c>
      <c r="B10" s="35">
        <v>22452</v>
      </c>
      <c r="C10" s="35">
        <v>2259</v>
      </c>
      <c r="D10" s="35">
        <v>2449</v>
      </c>
      <c r="E10" s="35">
        <v>44</v>
      </c>
      <c r="F10" s="35">
        <v>18538</v>
      </c>
      <c r="G10" s="24">
        <v>1525</v>
      </c>
      <c r="H10" s="24">
        <v>1337</v>
      </c>
      <c r="I10" s="24">
        <v>34</v>
      </c>
      <c r="J10" s="24">
        <v>20720</v>
      </c>
      <c r="K10" s="24">
        <v>2470</v>
      </c>
      <c r="L10" s="24">
        <v>1544</v>
      </c>
      <c r="M10" s="24">
        <v>43</v>
      </c>
      <c r="N10" s="24">
        <v>22883</v>
      </c>
      <c r="O10" s="24">
        <v>2262</v>
      </c>
      <c r="P10" s="24">
        <v>2090</v>
      </c>
      <c r="Q10" s="24">
        <v>57</v>
      </c>
      <c r="R10" s="2">
        <v>22491</v>
      </c>
      <c r="S10" s="2">
        <v>2130</v>
      </c>
      <c r="T10" s="2">
        <v>2407</v>
      </c>
      <c r="U10" s="2">
        <v>60</v>
      </c>
      <c r="V10" s="40"/>
      <c r="W10" s="40"/>
      <c r="X10" s="40"/>
      <c r="Y10" s="40"/>
      <c r="Z10" s="40"/>
      <c r="AA10" s="40"/>
      <c r="AB10" s="85"/>
      <c r="AC10" s="85"/>
    </row>
    <row r="11" spans="1:38" x14ac:dyDescent="0.3">
      <c r="A11" s="26" t="s">
        <v>7</v>
      </c>
      <c r="B11" s="35">
        <f>2+71864</f>
        <v>71866</v>
      </c>
      <c r="C11" s="35">
        <v>8639</v>
      </c>
      <c r="D11" s="35">
        <v>11353</v>
      </c>
      <c r="E11" s="35">
        <v>109</v>
      </c>
      <c r="F11" s="35">
        <v>66055</v>
      </c>
      <c r="G11" s="24">
        <v>10584</v>
      </c>
      <c r="H11" s="24">
        <v>9310</v>
      </c>
      <c r="I11" s="24">
        <v>113</v>
      </c>
      <c r="J11" s="24">
        <v>73869</v>
      </c>
      <c r="K11" s="24">
        <v>15528</v>
      </c>
      <c r="L11" s="24">
        <v>11271</v>
      </c>
      <c r="M11" s="24">
        <v>121</v>
      </c>
      <c r="N11" s="24">
        <v>91372</v>
      </c>
      <c r="O11" s="24">
        <v>16703</v>
      </c>
      <c r="P11" s="24">
        <v>14185</v>
      </c>
      <c r="Q11" s="24">
        <v>136</v>
      </c>
      <c r="R11" s="2">
        <v>90831</v>
      </c>
      <c r="S11" s="2">
        <v>10862</v>
      </c>
      <c r="T11" s="2">
        <v>12895</v>
      </c>
      <c r="U11" s="2">
        <v>141</v>
      </c>
      <c r="V11" s="40"/>
      <c r="W11" s="40"/>
      <c r="X11" s="40"/>
      <c r="Y11" s="40"/>
      <c r="Z11" s="40"/>
      <c r="AA11" s="40"/>
      <c r="AB11" s="85"/>
      <c r="AC11" s="85"/>
    </row>
    <row r="12" spans="1:38" x14ac:dyDescent="0.3">
      <c r="A12" s="26" t="s">
        <v>8</v>
      </c>
      <c r="B12" s="35">
        <v>55538</v>
      </c>
      <c r="C12" s="35">
        <v>8065</v>
      </c>
      <c r="D12" s="35">
        <v>9268</v>
      </c>
      <c r="E12" s="35">
        <v>96</v>
      </c>
      <c r="F12" s="35">
        <v>52398</v>
      </c>
      <c r="G12" s="24">
        <v>9094</v>
      </c>
      <c r="H12" s="24">
        <v>7659</v>
      </c>
      <c r="I12" s="24">
        <v>82</v>
      </c>
      <c r="J12" s="24">
        <v>57856</v>
      </c>
      <c r="K12" s="24">
        <v>11875</v>
      </c>
      <c r="L12" s="24">
        <v>8659</v>
      </c>
      <c r="M12" s="24">
        <v>115</v>
      </c>
      <c r="N12" s="24">
        <v>76435</v>
      </c>
      <c r="O12" s="24">
        <v>12398</v>
      </c>
      <c r="P12" s="24">
        <v>9827</v>
      </c>
      <c r="Q12" s="24">
        <v>133</v>
      </c>
      <c r="R12" s="2">
        <v>75642</v>
      </c>
      <c r="S12" s="2">
        <v>9844</v>
      </c>
      <c r="T12" s="2">
        <v>9849</v>
      </c>
      <c r="U12" s="2">
        <v>121</v>
      </c>
      <c r="V12" s="40"/>
      <c r="W12" s="40"/>
      <c r="X12" s="40"/>
      <c r="Y12" s="40"/>
      <c r="Z12" s="40"/>
      <c r="AA12" s="40"/>
      <c r="AB12" s="85"/>
      <c r="AC12" s="85"/>
    </row>
    <row r="13" spans="1:38" x14ac:dyDescent="0.3">
      <c r="A13" s="26" t="s">
        <v>9</v>
      </c>
      <c r="B13" s="35">
        <f>21+197479</f>
        <v>197500</v>
      </c>
      <c r="C13" s="35">
        <v>27150</v>
      </c>
      <c r="D13" s="35">
        <v>21920</v>
      </c>
      <c r="E13" s="35">
        <v>252</v>
      </c>
      <c r="F13" s="35">
        <v>181864</v>
      </c>
      <c r="G13" s="24">
        <v>25673</v>
      </c>
      <c r="H13" s="24">
        <v>17090</v>
      </c>
      <c r="I13" s="24">
        <v>187</v>
      </c>
      <c r="J13" s="24">
        <f>-22+184159</f>
        <v>184137</v>
      </c>
      <c r="K13" s="24">
        <f>11+30498</f>
        <v>30509</v>
      </c>
      <c r="L13" s="24">
        <f>2+18769</f>
        <v>18771</v>
      </c>
      <c r="M13" s="24">
        <v>229</v>
      </c>
      <c r="N13" s="24">
        <v>227951</v>
      </c>
      <c r="O13" s="24">
        <v>31916</v>
      </c>
      <c r="P13" s="24">
        <v>23059</v>
      </c>
      <c r="Q13" s="24">
        <v>306</v>
      </c>
      <c r="R13" s="2">
        <v>232679</v>
      </c>
      <c r="S13" s="2">
        <v>27036</v>
      </c>
      <c r="T13" s="2">
        <v>25379</v>
      </c>
      <c r="U13" s="2">
        <v>303</v>
      </c>
      <c r="V13" s="40"/>
      <c r="W13" s="40"/>
      <c r="X13" s="40"/>
      <c r="Y13" s="40"/>
      <c r="Z13" s="40"/>
      <c r="AA13" s="40"/>
      <c r="AB13" s="85"/>
      <c r="AC13" s="85"/>
    </row>
    <row r="14" spans="1:38" x14ac:dyDescent="0.3">
      <c r="A14" s="26" t="s">
        <v>41</v>
      </c>
      <c r="B14" s="24">
        <v>911</v>
      </c>
      <c r="C14" s="24">
        <v>11</v>
      </c>
      <c r="D14" s="24">
        <v>158</v>
      </c>
      <c r="E14" s="24">
        <v>4</v>
      </c>
      <c r="F14" s="24">
        <v>913</v>
      </c>
      <c r="G14" s="24">
        <v>20</v>
      </c>
      <c r="H14" s="24">
        <v>145</v>
      </c>
      <c r="I14" s="24">
        <v>2</v>
      </c>
      <c r="J14" s="24">
        <v>864</v>
      </c>
      <c r="K14" s="24">
        <v>28</v>
      </c>
      <c r="L14" s="24">
        <v>97</v>
      </c>
      <c r="M14" s="24">
        <v>1</v>
      </c>
      <c r="N14" s="24">
        <v>1417</v>
      </c>
      <c r="O14" s="24">
        <v>18</v>
      </c>
      <c r="P14" s="24">
        <v>132</v>
      </c>
      <c r="Q14" s="24">
        <v>4</v>
      </c>
      <c r="R14" s="2">
        <v>1331</v>
      </c>
      <c r="S14" s="2">
        <v>13</v>
      </c>
      <c r="T14" s="2">
        <v>131</v>
      </c>
      <c r="U14" s="2">
        <v>0</v>
      </c>
      <c r="V14" s="40"/>
      <c r="W14" s="40"/>
      <c r="X14" s="40"/>
      <c r="Y14" s="40"/>
      <c r="Z14" s="40"/>
      <c r="AA14" s="40"/>
      <c r="AB14" s="85"/>
      <c r="AC14" s="85"/>
      <c r="AF14" s="108"/>
      <c r="AG14" s="109"/>
      <c r="AH14" s="109"/>
      <c r="AI14" s="109"/>
      <c r="AJ14" s="109"/>
      <c r="AK14" s="109"/>
      <c r="AL14" s="109"/>
    </row>
    <row r="15" spans="1:38" ht="15" customHeight="1" x14ac:dyDescent="0.3">
      <c r="A15" s="26" t="s">
        <v>10</v>
      </c>
      <c r="B15" s="24">
        <v>128736</v>
      </c>
      <c r="C15" s="24">
        <v>20703</v>
      </c>
      <c r="D15" s="24">
        <v>22476</v>
      </c>
      <c r="E15" s="24">
        <v>77</v>
      </c>
      <c r="F15" s="24">
        <v>122445</v>
      </c>
      <c r="G15" s="24">
        <v>23517</v>
      </c>
      <c r="H15" s="24">
        <v>21651</v>
      </c>
      <c r="I15" s="24">
        <v>38</v>
      </c>
      <c r="J15" s="24">
        <v>126315</v>
      </c>
      <c r="K15" s="24">
        <v>30356</v>
      </c>
      <c r="L15" s="24">
        <v>22348</v>
      </c>
      <c r="M15" s="24">
        <v>38</v>
      </c>
      <c r="N15" s="24">
        <f>13+161374</f>
        <v>161387</v>
      </c>
      <c r="O15" s="24">
        <f>2+29397</f>
        <v>29399</v>
      </c>
      <c r="P15" s="24">
        <v>28206</v>
      </c>
      <c r="Q15" s="24">
        <v>63</v>
      </c>
      <c r="R15" s="2">
        <v>175572</v>
      </c>
      <c r="S15" s="2">
        <v>23897</v>
      </c>
      <c r="T15" s="2">
        <v>26546</v>
      </c>
      <c r="U15" s="2">
        <v>83</v>
      </c>
      <c r="V15" s="40"/>
      <c r="W15" s="40"/>
      <c r="X15" s="40"/>
      <c r="Y15" s="40"/>
      <c r="Z15" s="40"/>
      <c r="AA15" s="40"/>
      <c r="AB15" s="85"/>
      <c r="AC15" s="85"/>
      <c r="AF15" s="108"/>
      <c r="AG15" s="105"/>
      <c r="AH15" s="105"/>
      <c r="AI15" s="105"/>
      <c r="AJ15" s="105"/>
      <c r="AK15" s="105"/>
      <c r="AL15" s="105"/>
    </row>
    <row r="16" spans="1:38" x14ac:dyDescent="0.3">
      <c r="A16" s="26" t="s">
        <v>11</v>
      </c>
      <c r="B16" s="24">
        <v>32125</v>
      </c>
      <c r="C16" s="24">
        <v>4567</v>
      </c>
      <c r="D16" s="24">
        <v>6427</v>
      </c>
      <c r="E16" s="24">
        <v>61</v>
      </c>
      <c r="F16" s="24">
        <v>32403</v>
      </c>
      <c r="G16" s="24">
        <v>6074</v>
      </c>
      <c r="H16" s="24">
        <v>6365</v>
      </c>
      <c r="I16" s="24">
        <v>49</v>
      </c>
      <c r="J16" s="24">
        <v>33839</v>
      </c>
      <c r="K16" s="24">
        <v>7250</v>
      </c>
      <c r="L16" s="24">
        <v>7512</v>
      </c>
      <c r="M16" s="24">
        <v>57</v>
      </c>
      <c r="N16" s="24">
        <v>42239</v>
      </c>
      <c r="O16" s="24">
        <v>7600</v>
      </c>
      <c r="P16" s="24">
        <v>8972</v>
      </c>
      <c r="Q16" s="24">
        <v>56</v>
      </c>
      <c r="R16" s="2">
        <v>43217</v>
      </c>
      <c r="S16" s="2">
        <v>4600</v>
      </c>
      <c r="T16" s="2">
        <v>6854</v>
      </c>
      <c r="U16" s="2">
        <v>49</v>
      </c>
      <c r="V16" s="40"/>
      <c r="W16" s="40"/>
      <c r="X16" s="40"/>
      <c r="Y16" s="40"/>
      <c r="Z16" s="40"/>
      <c r="AA16" s="40"/>
      <c r="AB16" s="85"/>
      <c r="AC16" s="85"/>
      <c r="AF16" s="110"/>
      <c r="AG16" s="111"/>
      <c r="AH16" s="111"/>
      <c r="AI16" s="107"/>
      <c r="AJ16" s="111"/>
      <c r="AK16" s="111"/>
      <c r="AL16" s="107"/>
    </row>
    <row r="17" spans="1:39" x14ac:dyDescent="0.3">
      <c r="A17" s="26" t="s">
        <v>12</v>
      </c>
      <c r="B17" s="24">
        <v>57923</v>
      </c>
      <c r="C17" s="24">
        <v>11112</v>
      </c>
      <c r="D17" s="24">
        <v>6262</v>
      </c>
      <c r="E17" s="24">
        <v>114</v>
      </c>
      <c r="F17" s="24">
        <v>54042</v>
      </c>
      <c r="G17" s="24">
        <v>14413</v>
      </c>
      <c r="H17" s="24">
        <v>5230</v>
      </c>
      <c r="I17" s="24">
        <v>104</v>
      </c>
      <c r="J17" s="24">
        <v>63214</v>
      </c>
      <c r="K17" s="24">
        <v>16134</v>
      </c>
      <c r="L17" s="24">
        <v>4908</v>
      </c>
      <c r="M17" s="24">
        <v>86</v>
      </c>
      <c r="N17" s="24">
        <f>59+80741</f>
        <v>80800</v>
      </c>
      <c r="O17" s="24">
        <v>21480</v>
      </c>
      <c r="P17" s="24">
        <f>8+7509</f>
        <v>7517</v>
      </c>
      <c r="Q17" s="24">
        <v>116</v>
      </c>
      <c r="R17" s="2">
        <v>88630</v>
      </c>
      <c r="S17" s="2">
        <v>16399</v>
      </c>
      <c r="T17" s="2">
        <v>11452</v>
      </c>
      <c r="U17" s="2">
        <v>133</v>
      </c>
      <c r="V17" s="40"/>
      <c r="W17" s="40"/>
      <c r="X17" s="40"/>
      <c r="Y17" s="40"/>
      <c r="Z17" s="40"/>
      <c r="AA17" s="40"/>
      <c r="AB17" s="85"/>
      <c r="AC17" s="85"/>
      <c r="AF17" s="110"/>
      <c r="AG17" s="111"/>
      <c r="AH17" s="111"/>
      <c r="AI17" s="107"/>
      <c r="AJ17" s="111"/>
      <c r="AK17" s="111"/>
      <c r="AL17" s="107"/>
    </row>
    <row r="18" spans="1:39" x14ac:dyDescent="0.3">
      <c r="A18" s="26" t="s">
        <v>13</v>
      </c>
      <c r="B18" s="24">
        <v>8181</v>
      </c>
      <c r="C18" s="24">
        <v>985</v>
      </c>
      <c r="D18" s="24">
        <v>1462</v>
      </c>
      <c r="E18" s="24">
        <v>7</v>
      </c>
      <c r="F18" s="24">
        <v>7493</v>
      </c>
      <c r="G18" s="24">
        <v>1115</v>
      </c>
      <c r="H18" s="24">
        <v>1109</v>
      </c>
      <c r="I18" s="24">
        <v>9</v>
      </c>
      <c r="J18" s="24">
        <v>8839</v>
      </c>
      <c r="K18" s="24">
        <v>2740</v>
      </c>
      <c r="L18" s="24">
        <v>1636</v>
      </c>
      <c r="M18" s="24">
        <v>15</v>
      </c>
      <c r="N18" s="24">
        <v>11192</v>
      </c>
      <c r="O18" s="24">
        <v>2895</v>
      </c>
      <c r="P18" s="24">
        <v>1968</v>
      </c>
      <c r="Q18" s="24">
        <v>10</v>
      </c>
      <c r="R18" s="2">
        <v>11259</v>
      </c>
      <c r="S18" s="2">
        <v>1373</v>
      </c>
      <c r="T18" s="2">
        <v>1819</v>
      </c>
      <c r="U18" s="2">
        <v>20</v>
      </c>
      <c r="V18" s="40"/>
      <c r="W18" s="40"/>
      <c r="X18" s="40"/>
      <c r="Y18" s="40"/>
      <c r="Z18" s="40"/>
      <c r="AA18" s="40"/>
      <c r="AB18" s="85"/>
      <c r="AC18" s="85"/>
    </row>
    <row r="19" spans="1:39" x14ac:dyDescent="0.3">
      <c r="A19" s="26" t="s">
        <v>14</v>
      </c>
      <c r="B19" s="24">
        <v>154230</v>
      </c>
      <c r="C19" s="24">
        <v>17900</v>
      </c>
      <c r="D19" s="24">
        <v>22321</v>
      </c>
      <c r="E19" s="24">
        <v>376</v>
      </c>
      <c r="F19" s="24">
        <v>141302</v>
      </c>
      <c r="G19" s="24">
        <v>19570</v>
      </c>
      <c r="H19" s="24">
        <v>17115</v>
      </c>
      <c r="I19" s="24">
        <v>256</v>
      </c>
      <c r="J19" s="24">
        <v>145103</v>
      </c>
      <c r="K19" s="24">
        <v>23646</v>
      </c>
      <c r="L19" s="24">
        <v>17498</v>
      </c>
      <c r="M19" s="24">
        <v>298</v>
      </c>
      <c r="N19" s="24">
        <v>189460</v>
      </c>
      <c r="O19" s="24">
        <v>24629</v>
      </c>
      <c r="P19" s="24">
        <v>23917</v>
      </c>
      <c r="Q19" s="24">
        <v>379</v>
      </c>
      <c r="R19" s="2">
        <v>189441</v>
      </c>
      <c r="S19" s="2">
        <v>19516</v>
      </c>
      <c r="T19" s="2">
        <v>23814</v>
      </c>
      <c r="U19" s="2">
        <v>336</v>
      </c>
      <c r="V19" s="40"/>
      <c r="W19" s="40"/>
      <c r="X19" s="40"/>
      <c r="Y19" s="40"/>
      <c r="Z19" s="40"/>
      <c r="AA19" s="40"/>
      <c r="AB19" s="85"/>
      <c r="AC19" s="85"/>
    </row>
    <row r="20" spans="1:39" x14ac:dyDescent="0.3">
      <c r="A20" s="11" t="s">
        <v>15</v>
      </c>
      <c r="B20" s="2">
        <v>38181</v>
      </c>
      <c r="C20" s="2">
        <v>4917</v>
      </c>
      <c r="D20" s="2">
        <v>5282</v>
      </c>
      <c r="E20" s="2">
        <v>15</v>
      </c>
      <c r="F20" s="2">
        <v>36709</v>
      </c>
      <c r="G20" s="2">
        <v>5398</v>
      </c>
      <c r="H20" s="2">
        <v>5140</v>
      </c>
      <c r="I20" s="2">
        <v>8</v>
      </c>
      <c r="J20" s="24">
        <v>36601</v>
      </c>
      <c r="K20" s="24">
        <v>6916</v>
      </c>
      <c r="L20" s="24">
        <v>5876</v>
      </c>
      <c r="M20" s="24">
        <v>10</v>
      </c>
      <c r="N20" s="24">
        <v>47364</v>
      </c>
      <c r="O20" s="24">
        <v>7712</v>
      </c>
      <c r="P20" s="24">
        <v>7747</v>
      </c>
      <c r="Q20" s="24">
        <v>17</v>
      </c>
      <c r="R20" s="2">
        <v>49533</v>
      </c>
      <c r="S20" s="2">
        <v>5307</v>
      </c>
      <c r="T20" s="2">
        <v>6525</v>
      </c>
      <c r="U20" s="2">
        <v>16</v>
      </c>
      <c r="V20" s="40"/>
      <c r="W20" s="40"/>
      <c r="X20" s="40"/>
      <c r="Y20" s="40"/>
      <c r="Z20" s="40"/>
      <c r="AA20" s="40"/>
      <c r="AB20" s="85"/>
      <c r="AC20" s="85"/>
    </row>
    <row r="21" spans="1:39" x14ac:dyDescent="0.3">
      <c r="A21" s="11" t="s">
        <v>16</v>
      </c>
      <c r="B21" s="2">
        <v>15432</v>
      </c>
      <c r="C21" s="2">
        <v>1524</v>
      </c>
      <c r="D21" s="2">
        <v>2273</v>
      </c>
      <c r="E21" s="2">
        <v>24</v>
      </c>
      <c r="F21" s="2">
        <v>13575</v>
      </c>
      <c r="G21" s="2">
        <v>1660</v>
      </c>
      <c r="H21" s="2">
        <v>1494</v>
      </c>
      <c r="I21" s="2">
        <v>17</v>
      </c>
      <c r="J21" s="24">
        <v>15804</v>
      </c>
      <c r="K21" s="24">
        <v>2685</v>
      </c>
      <c r="L21" s="24">
        <v>1882</v>
      </c>
      <c r="M21" s="24">
        <v>24</v>
      </c>
      <c r="N21" s="24">
        <v>19744</v>
      </c>
      <c r="O21" s="24">
        <v>2948</v>
      </c>
      <c r="P21" s="24">
        <v>2576</v>
      </c>
      <c r="Q21" s="24">
        <v>23</v>
      </c>
      <c r="R21" s="2">
        <v>24391</v>
      </c>
      <c r="S21" s="2">
        <v>2971</v>
      </c>
      <c r="T21" s="2">
        <v>2624</v>
      </c>
      <c r="U21" s="2">
        <v>27</v>
      </c>
      <c r="V21" s="40"/>
      <c r="W21" s="40"/>
      <c r="X21" s="40"/>
      <c r="Y21" s="40"/>
      <c r="Z21" s="40"/>
      <c r="AA21" s="40"/>
      <c r="AB21" s="85"/>
      <c r="AC21" s="85"/>
    </row>
    <row r="22" spans="1:39" x14ac:dyDescent="0.3">
      <c r="A22" s="11" t="s">
        <v>17</v>
      </c>
      <c r="B22" s="2">
        <v>45297</v>
      </c>
      <c r="C22" s="2">
        <v>5807</v>
      </c>
      <c r="D22" s="2">
        <v>9106</v>
      </c>
      <c r="E22" s="2">
        <v>63</v>
      </c>
      <c r="F22" s="2">
        <v>35726</v>
      </c>
      <c r="G22" s="2">
        <v>5989</v>
      </c>
      <c r="H22" s="2">
        <v>5659</v>
      </c>
      <c r="I22" s="2">
        <v>42</v>
      </c>
      <c r="J22" s="24">
        <v>42992</v>
      </c>
      <c r="K22" s="24">
        <v>12659</v>
      </c>
      <c r="L22" s="24">
        <v>9176</v>
      </c>
      <c r="M22" s="24">
        <v>75</v>
      </c>
      <c r="N22" s="24">
        <f>-1+55018</f>
        <v>55017</v>
      </c>
      <c r="O22" s="24">
        <v>11881</v>
      </c>
      <c r="P22" s="24">
        <v>11156</v>
      </c>
      <c r="Q22" s="24">
        <v>69</v>
      </c>
      <c r="R22" s="2">
        <v>59229</v>
      </c>
      <c r="S22" s="2">
        <v>8866</v>
      </c>
      <c r="T22" s="2">
        <v>11558</v>
      </c>
      <c r="U22" s="2">
        <v>65</v>
      </c>
      <c r="V22" s="40"/>
      <c r="W22" s="40"/>
      <c r="X22" s="40"/>
      <c r="Y22" s="40"/>
      <c r="Z22" s="40"/>
      <c r="AA22" s="40"/>
      <c r="AB22" s="85"/>
      <c r="AC22" s="85"/>
    </row>
    <row r="23" spans="1:39" s="69" customFormat="1" x14ac:dyDescent="0.3">
      <c r="A23" s="38" t="s">
        <v>18</v>
      </c>
      <c r="B23" s="36">
        <f>SUM(B5:B22)</f>
        <v>1226800</v>
      </c>
      <c r="C23" s="36">
        <f t="shared" ref="C23:E23" si="0">SUM(C5:C22)</f>
        <v>164889</v>
      </c>
      <c r="D23" s="36">
        <f t="shared" si="0"/>
        <v>163558</v>
      </c>
      <c r="E23" s="36">
        <f t="shared" si="0"/>
        <v>1519</v>
      </c>
      <c r="F23" s="36">
        <f>SUM(F5:F22)</f>
        <v>1152894</v>
      </c>
      <c r="G23" s="36">
        <f t="shared" ref="G23" si="1">SUM(G5:G22)</f>
        <v>175894</v>
      </c>
      <c r="H23" s="36">
        <f t="shared" ref="H23" si="2">SUM(H5:H22)</f>
        <v>133096</v>
      </c>
      <c r="I23" s="36">
        <f t="shared" ref="I23" si="3">SUM(I5:I22)</f>
        <v>1138</v>
      </c>
      <c r="J23" s="36">
        <f>SUM(J5:J22)</f>
        <v>1221295</v>
      </c>
      <c r="K23" s="36">
        <f t="shared" ref="K23" si="4">SUM(K5:K22)</f>
        <v>223933</v>
      </c>
      <c r="L23" s="36">
        <f t="shared" ref="L23" si="5">SUM(L5:L22)</f>
        <v>148639</v>
      </c>
      <c r="M23" s="36">
        <f t="shared" ref="M23" si="6">SUM(M5:M22)</f>
        <v>1336</v>
      </c>
      <c r="N23" s="36">
        <f>SUM(N5:N22)</f>
        <v>1528447</v>
      </c>
      <c r="O23" s="36">
        <f t="shared" ref="O23:Q23" si="7">SUM(O5:O22)</f>
        <v>234447</v>
      </c>
      <c r="P23" s="36">
        <f t="shared" si="7"/>
        <v>185678</v>
      </c>
      <c r="Q23" s="36">
        <f t="shared" si="7"/>
        <v>1623</v>
      </c>
      <c r="R23" s="36">
        <f>SUM(R5:R22)</f>
        <v>1595374</v>
      </c>
      <c r="S23" s="36">
        <f t="shared" ref="S23" si="8">SUM(S5:S22)</f>
        <v>186651</v>
      </c>
      <c r="T23" s="36">
        <f t="shared" ref="T23" si="9">SUM(T5:T22)</f>
        <v>196132</v>
      </c>
      <c r="U23" s="36">
        <f t="shared" ref="U23" si="10">SUM(U5:U22)</f>
        <v>1667</v>
      </c>
      <c r="V23" s="59"/>
      <c r="W23" s="59"/>
      <c r="X23" s="59"/>
      <c r="Y23" s="59"/>
      <c r="Z23" s="59"/>
      <c r="AA23" s="59"/>
      <c r="AB23" s="112"/>
      <c r="AC23" s="112"/>
      <c r="AD23" s="59"/>
      <c r="AE23" s="59"/>
      <c r="AF23" s="59"/>
      <c r="AG23" s="59"/>
      <c r="AH23" s="59"/>
      <c r="AI23" s="59"/>
      <c r="AJ23" s="59"/>
      <c r="AK23" s="59"/>
      <c r="AL23" s="59"/>
      <c r="AM23" s="59"/>
    </row>
    <row r="24" spans="1:39" x14ac:dyDescent="0.3">
      <c r="A24" s="13"/>
      <c r="B24" s="40"/>
      <c r="C24" s="40"/>
      <c r="D24" s="84"/>
      <c r="E24" s="40"/>
      <c r="F24" s="40"/>
      <c r="G24" s="40"/>
      <c r="H24" s="40"/>
      <c r="I24" s="84"/>
      <c r="J24" s="40"/>
      <c r="K24" s="103"/>
      <c r="L24" s="40"/>
      <c r="M24" s="40"/>
      <c r="N24" s="47"/>
      <c r="O24" s="23"/>
      <c r="P24" s="80"/>
      <c r="Q24" s="23"/>
      <c r="R24" s="23"/>
      <c r="S24" s="39"/>
      <c r="T24" s="23"/>
      <c r="U24" s="80"/>
      <c r="V24" s="78"/>
      <c r="W24" s="23"/>
      <c r="X24" s="23"/>
      <c r="Y24" s="23"/>
      <c r="Z24" s="80"/>
      <c r="AA24" s="59"/>
    </row>
    <row r="25" spans="1:39" s="23" customFormat="1" x14ac:dyDescent="0.3">
      <c r="A25" s="32" t="s">
        <v>57</v>
      </c>
      <c r="B25" s="40"/>
      <c r="C25" s="40"/>
      <c r="D25" s="40"/>
      <c r="E25" s="40"/>
      <c r="F25" s="102"/>
      <c r="G25" s="102"/>
      <c r="H25" s="40"/>
      <c r="I25" s="40"/>
      <c r="J25" s="40"/>
      <c r="K25" s="102"/>
      <c r="L25" s="102"/>
      <c r="M25" s="40"/>
      <c r="R25" s="47"/>
      <c r="S25" s="47"/>
      <c r="T25" s="47"/>
      <c r="U25" s="47"/>
      <c r="V25" s="54"/>
      <c r="W25" s="47"/>
      <c r="X25" s="47"/>
      <c r="Y25" s="47"/>
      <c r="AA25" s="78"/>
      <c r="AB25" s="64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</row>
    <row r="26" spans="1:39" s="23" customFormat="1" x14ac:dyDescent="0.3">
      <c r="A26" s="32" t="s">
        <v>56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85"/>
      <c r="N26" s="39"/>
      <c r="S26" s="39"/>
      <c r="T26" s="54"/>
      <c r="U26" s="39"/>
      <c r="Y26" s="79"/>
      <c r="Z26" s="39"/>
      <c r="AB26" s="84"/>
      <c r="AC26" s="40"/>
      <c r="AD26" s="40"/>
      <c r="AE26" s="84"/>
      <c r="AF26" s="40"/>
      <c r="AG26" s="40"/>
      <c r="AH26" s="40"/>
      <c r="AI26" s="40"/>
      <c r="AJ26" s="40"/>
      <c r="AK26" s="40"/>
      <c r="AL26" s="40"/>
      <c r="AM26" s="40"/>
    </row>
    <row r="27" spans="1:39" s="23" customFormat="1" x14ac:dyDescent="0.3">
      <c r="A27" s="32" t="s">
        <v>44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P27" s="60"/>
      <c r="R27" s="54"/>
      <c r="U27" s="41"/>
      <c r="W27" s="54"/>
      <c r="Y27" s="79"/>
      <c r="Z27" s="41"/>
      <c r="AB27" s="40"/>
      <c r="AC27" s="40"/>
      <c r="AD27" s="40"/>
      <c r="AE27" s="84"/>
      <c r="AF27" s="40"/>
      <c r="AG27" s="40"/>
      <c r="AH27" s="40"/>
      <c r="AI27" s="40"/>
      <c r="AJ27" s="40"/>
      <c r="AK27" s="40"/>
      <c r="AL27" s="40"/>
      <c r="AM27" s="40"/>
    </row>
    <row r="28" spans="1:39" s="23" customFormat="1" x14ac:dyDescent="0.3">
      <c r="A28" s="32" t="s">
        <v>43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R28" s="47"/>
      <c r="T28" s="41"/>
      <c r="W28" s="47"/>
      <c r="Y28" s="41"/>
      <c r="AB28" s="40"/>
      <c r="AC28" s="40"/>
      <c r="AD28" s="40"/>
      <c r="AE28" s="85"/>
      <c r="AF28" s="40"/>
      <c r="AG28" s="40"/>
      <c r="AH28" s="40"/>
      <c r="AI28" s="40"/>
      <c r="AJ28" s="40"/>
      <c r="AK28" s="40"/>
      <c r="AL28" s="40"/>
      <c r="AM28" s="40"/>
    </row>
    <row r="29" spans="1:39" s="23" customFormat="1" x14ac:dyDescent="0.3">
      <c r="A29" s="32" t="s">
        <v>42</v>
      </c>
      <c r="B29" s="40"/>
      <c r="C29" s="40"/>
      <c r="D29" s="40"/>
      <c r="E29" s="40"/>
      <c r="F29" s="40"/>
      <c r="G29" s="40"/>
      <c r="H29" s="40"/>
      <c r="I29" s="104"/>
      <c r="J29" s="104"/>
      <c r="K29" s="104"/>
      <c r="L29" s="104"/>
      <c r="M29" s="104"/>
      <c r="T29" s="41"/>
      <c r="Y29" s="41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</row>
    <row r="30" spans="1:39" s="23" customFormat="1" x14ac:dyDescent="0.3">
      <c r="A30" s="32"/>
      <c r="D30" s="40"/>
      <c r="E30" s="40"/>
      <c r="F30" s="40"/>
      <c r="G30" s="40"/>
      <c r="T30" s="41"/>
      <c r="X30" s="39"/>
      <c r="Y30" s="41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</row>
    <row r="31" spans="1:39" ht="25.8" x14ac:dyDescent="0.3">
      <c r="A31" s="100" t="s">
        <v>59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23"/>
      <c r="X31" s="39"/>
      <c r="Y31" s="41"/>
      <c r="Z31" s="23"/>
      <c r="AA31" s="23"/>
    </row>
    <row r="32" spans="1:39" s="23" customFormat="1" ht="18" x14ac:dyDescent="0.35">
      <c r="A32" s="42"/>
      <c r="B32" s="43"/>
      <c r="C32" s="43"/>
      <c r="H32" s="43"/>
      <c r="I32" s="43"/>
      <c r="J32" s="43"/>
      <c r="K32" s="43"/>
      <c r="Q32" s="44"/>
      <c r="R32" s="44"/>
      <c r="S32" s="44"/>
      <c r="T32" s="44"/>
      <c r="U32" s="44"/>
      <c r="X32" s="65"/>
      <c r="Z32" s="75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</row>
    <row r="33" spans="1:39" s="23" customFormat="1" x14ac:dyDescent="0.3">
      <c r="A33" s="45" t="s">
        <v>49</v>
      </c>
      <c r="D33" s="41"/>
      <c r="E33" s="41"/>
      <c r="F33" s="41"/>
      <c r="G33" s="41"/>
      <c r="H33" s="46"/>
      <c r="I33" s="45" t="s">
        <v>50</v>
      </c>
      <c r="Q33" s="58" t="s">
        <v>65</v>
      </c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</row>
    <row r="34" spans="1:39" ht="14.55" customHeight="1" x14ac:dyDescent="0.3">
      <c r="A34" s="95" t="s">
        <v>0</v>
      </c>
      <c r="B34" s="97" t="s">
        <v>19</v>
      </c>
      <c r="C34" s="97"/>
      <c r="D34" s="97"/>
      <c r="E34" s="97"/>
      <c r="F34" s="97"/>
      <c r="G34" s="48"/>
      <c r="H34" s="48"/>
      <c r="I34" s="95" t="s">
        <v>0</v>
      </c>
      <c r="J34" s="95" t="s">
        <v>45</v>
      </c>
      <c r="K34" s="95"/>
      <c r="L34" s="95"/>
      <c r="M34" s="95"/>
      <c r="N34" s="95"/>
      <c r="O34" s="23"/>
      <c r="P34" s="23"/>
      <c r="Q34" s="95" t="s">
        <v>0</v>
      </c>
      <c r="R34" s="95" t="str">
        <f>+R3</f>
        <v>2T2024</v>
      </c>
      <c r="S34" s="95"/>
      <c r="T34" s="95"/>
      <c r="U34" s="95"/>
      <c r="V34" s="95"/>
      <c r="W34" s="23"/>
      <c r="X34" s="23"/>
      <c r="Y34" s="23"/>
      <c r="Z34" s="23"/>
      <c r="AA34" s="23"/>
    </row>
    <row r="35" spans="1:39" ht="26.4" x14ac:dyDescent="0.3">
      <c r="A35" s="95" t="s">
        <v>0</v>
      </c>
      <c r="B35" s="37" t="str">
        <f>+B3</f>
        <v>2T2023</v>
      </c>
      <c r="C35" s="7" t="str">
        <f>+F3</f>
        <v>3T2023</v>
      </c>
      <c r="D35" s="7" t="str">
        <f>+J3</f>
        <v>4T2023</v>
      </c>
      <c r="E35" s="7" t="str">
        <f>+N3</f>
        <v>1T2024</v>
      </c>
      <c r="F35" s="7" t="str">
        <f>+R3</f>
        <v>2T2024</v>
      </c>
      <c r="G35" s="48"/>
      <c r="H35" s="49"/>
      <c r="I35" s="95" t="s">
        <v>0</v>
      </c>
      <c r="J35" s="37" t="str">
        <f>+B3</f>
        <v>2T2023</v>
      </c>
      <c r="K35" s="7" t="str">
        <f>+F3</f>
        <v>3T2023</v>
      </c>
      <c r="L35" s="7" t="str">
        <f>+J3</f>
        <v>4T2023</v>
      </c>
      <c r="M35" s="7" t="str">
        <f>+N3</f>
        <v>1T2024</v>
      </c>
      <c r="N35" s="7" t="str">
        <f>+R3</f>
        <v>2T2024</v>
      </c>
      <c r="O35" s="48"/>
      <c r="P35" s="48"/>
      <c r="Q35" s="95"/>
      <c r="R35" s="7" t="s">
        <v>27</v>
      </c>
      <c r="S35" s="7" t="s">
        <v>26</v>
      </c>
      <c r="T35" s="7" t="s">
        <v>28</v>
      </c>
      <c r="U35" s="7" t="s">
        <v>29</v>
      </c>
      <c r="V35" s="7" t="s">
        <v>22</v>
      </c>
      <c r="W35" s="23"/>
      <c r="X35" s="23"/>
      <c r="Y35" s="23"/>
      <c r="Z35" s="23"/>
      <c r="AA35" s="23"/>
    </row>
    <row r="36" spans="1:39" x14ac:dyDescent="0.3">
      <c r="A36" s="11" t="s">
        <v>1</v>
      </c>
      <c r="B36" s="2">
        <v>309262</v>
      </c>
      <c r="C36" s="2">
        <v>314350</v>
      </c>
      <c r="D36" s="2">
        <v>338638</v>
      </c>
      <c r="E36" s="2">
        <v>396607</v>
      </c>
      <c r="F36" s="2">
        <v>423758</v>
      </c>
      <c r="G36" s="50"/>
      <c r="H36" s="51"/>
      <c r="I36" s="25" t="s">
        <v>1</v>
      </c>
      <c r="J36" s="2">
        <v>30324</v>
      </c>
      <c r="K36" s="2">
        <v>31185</v>
      </c>
      <c r="L36" s="2">
        <v>37839</v>
      </c>
      <c r="M36" s="2">
        <v>36046</v>
      </c>
      <c r="N36" s="2">
        <v>31588</v>
      </c>
      <c r="O36" s="47"/>
      <c r="P36" s="39"/>
      <c r="Q36" s="11" t="s">
        <v>1</v>
      </c>
      <c r="R36" s="2">
        <v>360561</v>
      </c>
      <c r="S36" s="28">
        <v>31588</v>
      </c>
      <c r="T36" s="2">
        <v>31420</v>
      </c>
      <c r="U36" s="2">
        <v>189</v>
      </c>
      <c r="V36" s="25">
        <f t="shared" ref="V36:V53" si="11">SUM(R36:U36)</f>
        <v>423758</v>
      </c>
      <c r="W36" s="23"/>
      <c r="X36" s="66"/>
      <c r="Y36" s="66"/>
      <c r="Z36" s="66"/>
      <c r="AA36" s="66"/>
      <c r="AB36" s="67"/>
      <c r="AC36" s="113"/>
      <c r="AD36" s="85"/>
      <c r="AE36" s="86"/>
      <c r="AF36" s="84"/>
    </row>
    <row r="37" spans="1:39" x14ac:dyDescent="0.3">
      <c r="A37" s="11" t="s">
        <v>2</v>
      </c>
      <c r="B37" s="2">
        <v>50976</v>
      </c>
      <c r="C37" s="2">
        <v>43327</v>
      </c>
      <c r="D37" s="2">
        <v>47467</v>
      </c>
      <c r="E37" s="2">
        <v>59227</v>
      </c>
      <c r="F37" s="2">
        <v>57904</v>
      </c>
      <c r="G37" s="50"/>
      <c r="H37" s="51"/>
      <c r="I37" s="25" t="s">
        <v>2</v>
      </c>
      <c r="J37" s="2">
        <v>4963</v>
      </c>
      <c r="K37" s="2">
        <v>4746</v>
      </c>
      <c r="L37" s="2">
        <v>5687</v>
      </c>
      <c r="M37" s="2">
        <v>6019</v>
      </c>
      <c r="N37" s="2">
        <v>4626</v>
      </c>
      <c r="O37" s="47"/>
      <c r="P37" s="39"/>
      <c r="Q37" s="11" t="s">
        <v>2</v>
      </c>
      <c r="R37" s="2">
        <v>47028</v>
      </c>
      <c r="S37" s="28">
        <v>4626</v>
      </c>
      <c r="T37" s="2">
        <v>6206</v>
      </c>
      <c r="U37" s="2">
        <v>44</v>
      </c>
      <c r="V37" s="25">
        <f t="shared" si="11"/>
        <v>57904</v>
      </c>
      <c r="W37" s="23"/>
      <c r="X37" s="66"/>
      <c r="Y37" s="66"/>
      <c r="Z37" s="66"/>
      <c r="AA37" s="66"/>
      <c r="AB37" s="67"/>
      <c r="AC37" s="113"/>
      <c r="AD37" s="85"/>
      <c r="AE37" s="86"/>
      <c r="AF37" s="84"/>
    </row>
    <row r="38" spans="1:39" x14ac:dyDescent="0.3">
      <c r="A38" s="11" t="s">
        <v>3</v>
      </c>
      <c r="B38" s="2">
        <v>46882</v>
      </c>
      <c r="C38" s="2">
        <v>34856</v>
      </c>
      <c r="D38" s="2">
        <v>38303</v>
      </c>
      <c r="E38" s="2">
        <v>44109</v>
      </c>
      <c r="F38" s="2">
        <v>44995</v>
      </c>
      <c r="G38" s="50"/>
      <c r="H38" s="51"/>
      <c r="I38" s="25" t="s">
        <v>3</v>
      </c>
      <c r="J38" s="2">
        <v>2303</v>
      </c>
      <c r="K38" s="2">
        <v>2194</v>
      </c>
      <c r="L38" s="2">
        <v>3300</v>
      </c>
      <c r="M38" s="2">
        <v>3187</v>
      </c>
      <c r="N38" s="2">
        <v>2798</v>
      </c>
      <c r="O38" s="47"/>
      <c r="P38" s="39"/>
      <c r="Q38" s="11" t="s">
        <v>3</v>
      </c>
      <c r="R38" s="2">
        <v>37324</v>
      </c>
      <c r="S38" s="28">
        <v>2798</v>
      </c>
      <c r="T38" s="2">
        <v>4820</v>
      </c>
      <c r="U38" s="2">
        <v>53</v>
      </c>
      <c r="V38" s="25">
        <f t="shared" si="11"/>
        <v>44995</v>
      </c>
      <c r="W38" s="23"/>
      <c r="X38" s="66"/>
      <c r="Y38" s="66"/>
      <c r="Z38" s="66"/>
      <c r="AA38" s="66"/>
      <c r="AB38" s="67"/>
      <c r="AC38" s="113"/>
      <c r="AD38" s="85"/>
      <c r="AE38" s="86"/>
      <c r="AF38" s="84"/>
    </row>
    <row r="39" spans="1:39" x14ac:dyDescent="0.3">
      <c r="A39" s="11" t="s">
        <v>4</v>
      </c>
      <c r="B39" s="2">
        <v>34998</v>
      </c>
      <c r="C39" s="2">
        <v>32127</v>
      </c>
      <c r="D39" s="2">
        <v>33749</v>
      </c>
      <c r="E39" s="2">
        <v>46775</v>
      </c>
      <c r="F39" s="2">
        <v>47646</v>
      </c>
      <c r="G39" s="50"/>
      <c r="H39" s="51"/>
      <c r="I39" s="25" t="s">
        <v>4</v>
      </c>
      <c r="J39" s="2">
        <v>3978</v>
      </c>
      <c r="K39" s="2">
        <v>3563</v>
      </c>
      <c r="L39" s="2">
        <v>4139</v>
      </c>
      <c r="M39" s="2">
        <v>4933</v>
      </c>
      <c r="N39" s="2">
        <v>3651</v>
      </c>
      <c r="O39" s="47"/>
      <c r="P39" s="39"/>
      <c r="Q39" s="11" t="s">
        <v>4</v>
      </c>
      <c r="R39" s="2">
        <v>41148</v>
      </c>
      <c r="S39" s="28">
        <v>3651</v>
      </c>
      <c r="T39" s="2">
        <v>2835</v>
      </c>
      <c r="U39" s="2">
        <v>12</v>
      </c>
      <c r="V39" s="25">
        <f t="shared" si="11"/>
        <v>47646</v>
      </c>
      <c r="W39" s="23"/>
      <c r="X39" s="66"/>
      <c r="Y39" s="66"/>
      <c r="Z39" s="66"/>
      <c r="AA39" s="66"/>
      <c r="AB39" s="67"/>
      <c r="AC39" s="113"/>
      <c r="AD39" s="85"/>
      <c r="AE39" s="86"/>
      <c r="AF39" s="84"/>
    </row>
    <row r="40" spans="1:39" x14ac:dyDescent="0.3">
      <c r="A40" s="11" t="s">
        <v>5</v>
      </c>
      <c r="B40" s="2">
        <v>50638</v>
      </c>
      <c r="C40" s="2">
        <v>50022</v>
      </c>
      <c r="D40" s="2">
        <v>51807</v>
      </c>
      <c r="E40" s="2">
        <v>61654</v>
      </c>
      <c r="F40" s="2">
        <v>65254</v>
      </c>
      <c r="G40" s="50"/>
      <c r="H40" s="51"/>
      <c r="I40" s="25" t="s">
        <v>5</v>
      </c>
      <c r="J40" s="2">
        <v>9682</v>
      </c>
      <c r="K40" s="2">
        <v>9574</v>
      </c>
      <c r="L40" s="2">
        <v>10172</v>
      </c>
      <c r="M40" s="2">
        <v>12421</v>
      </c>
      <c r="N40" s="2">
        <v>11174</v>
      </c>
      <c r="O40" s="47"/>
      <c r="P40" s="39"/>
      <c r="Q40" s="11" t="s">
        <v>5</v>
      </c>
      <c r="R40" s="2">
        <v>45067</v>
      </c>
      <c r="S40" s="28">
        <v>11174</v>
      </c>
      <c r="T40" s="2">
        <v>8998</v>
      </c>
      <c r="U40" s="2">
        <v>15</v>
      </c>
      <c r="V40" s="25">
        <f t="shared" si="11"/>
        <v>65254</v>
      </c>
      <c r="W40" s="23"/>
      <c r="X40" s="66"/>
      <c r="Y40" s="66"/>
      <c r="Z40" s="66"/>
      <c r="AA40" s="66"/>
      <c r="AB40" s="67"/>
      <c r="AC40" s="113"/>
      <c r="AD40" s="85"/>
      <c r="AE40" s="86"/>
      <c r="AF40" s="84"/>
    </row>
    <row r="41" spans="1:39" x14ac:dyDescent="0.3">
      <c r="A41" s="11" t="s">
        <v>6</v>
      </c>
      <c r="B41" s="2">
        <v>27204</v>
      </c>
      <c r="C41" s="2">
        <v>21434</v>
      </c>
      <c r="D41" s="2">
        <v>24777</v>
      </c>
      <c r="E41" s="2">
        <v>27292</v>
      </c>
      <c r="F41" s="2">
        <v>27088</v>
      </c>
      <c r="G41" s="50"/>
      <c r="H41" s="51"/>
      <c r="I41" s="25" t="s">
        <v>6</v>
      </c>
      <c r="J41" s="2">
        <v>2259</v>
      </c>
      <c r="K41" s="2">
        <v>1525</v>
      </c>
      <c r="L41" s="2">
        <v>2470</v>
      </c>
      <c r="M41" s="2">
        <v>2262</v>
      </c>
      <c r="N41" s="2">
        <v>2130</v>
      </c>
      <c r="O41" s="47"/>
      <c r="P41" s="39"/>
      <c r="Q41" s="11" t="s">
        <v>6</v>
      </c>
      <c r="R41" s="2">
        <v>22491</v>
      </c>
      <c r="S41" s="28">
        <v>2130</v>
      </c>
      <c r="T41" s="2">
        <v>2407</v>
      </c>
      <c r="U41" s="2">
        <v>60</v>
      </c>
      <c r="V41" s="25">
        <f t="shared" si="11"/>
        <v>27088</v>
      </c>
      <c r="W41" s="23"/>
      <c r="X41" s="66"/>
      <c r="Y41" s="66"/>
      <c r="Z41" s="66"/>
      <c r="AA41" s="66"/>
      <c r="AB41" s="67"/>
      <c r="AC41" s="113"/>
      <c r="AD41" s="85"/>
      <c r="AE41" s="86"/>
      <c r="AF41" s="84"/>
    </row>
    <row r="42" spans="1:39" x14ac:dyDescent="0.3">
      <c r="A42" s="11" t="s">
        <v>7</v>
      </c>
      <c r="B42" s="2">
        <v>91967</v>
      </c>
      <c r="C42" s="2">
        <v>86062</v>
      </c>
      <c r="D42" s="2">
        <v>100789</v>
      </c>
      <c r="E42" s="2">
        <v>122396</v>
      </c>
      <c r="F42" s="2">
        <v>114729</v>
      </c>
      <c r="G42" s="50"/>
      <c r="H42" s="51"/>
      <c r="I42" s="25" t="s">
        <v>7</v>
      </c>
      <c r="J42" s="2">
        <v>8639</v>
      </c>
      <c r="K42" s="2">
        <v>10584</v>
      </c>
      <c r="L42" s="2">
        <v>15528</v>
      </c>
      <c r="M42" s="2">
        <v>16703</v>
      </c>
      <c r="N42" s="2">
        <v>10862</v>
      </c>
      <c r="O42" s="47"/>
      <c r="P42" s="39"/>
      <c r="Q42" s="11" t="s">
        <v>7</v>
      </c>
      <c r="R42" s="2">
        <v>90831</v>
      </c>
      <c r="S42" s="28">
        <v>10862</v>
      </c>
      <c r="T42" s="2">
        <v>12895</v>
      </c>
      <c r="U42" s="2">
        <v>141</v>
      </c>
      <c r="V42" s="25">
        <f t="shared" si="11"/>
        <v>114729</v>
      </c>
      <c r="W42" s="23"/>
      <c r="X42" s="66"/>
      <c r="Y42" s="66"/>
      <c r="Z42" s="66"/>
      <c r="AA42" s="66"/>
      <c r="AB42" s="67"/>
      <c r="AC42" s="113"/>
      <c r="AD42" s="85"/>
      <c r="AE42" s="86"/>
      <c r="AF42" s="84"/>
    </row>
    <row r="43" spans="1:39" x14ac:dyDescent="0.3">
      <c r="A43" s="11" t="s">
        <v>8</v>
      </c>
      <c r="B43" s="2">
        <v>72967</v>
      </c>
      <c r="C43" s="2">
        <v>69233</v>
      </c>
      <c r="D43" s="2">
        <v>78505</v>
      </c>
      <c r="E43" s="2">
        <v>98793</v>
      </c>
      <c r="F43" s="2">
        <v>95456</v>
      </c>
      <c r="G43" s="50"/>
      <c r="H43" s="51"/>
      <c r="I43" s="25" t="s">
        <v>8</v>
      </c>
      <c r="J43" s="2">
        <v>8065</v>
      </c>
      <c r="K43" s="2">
        <v>9094</v>
      </c>
      <c r="L43" s="2">
        <v>11875</v>
      </c>
      <c r="M43" s="2">
        <v>12398</v>
      </c>
      <c r="N43" s="2">
        <v>9844</v>
      </c>
      <c r="O43" s="47"/>
      <c r="P43" s="39"/>
      <c r="Q43" s="11" t="s">
        <v>8</v>
      </c>
      <c r="R43" s="2">
        <v>75642</v>
      </c>
      <c r="S43" s="28">
        <v>9844</v>
      </c>
      <c r="T43" s="2">
        <v>9849</v>
      </c>
      <c r="U43" s="2">
        <v>121</v>
      </c>
      <c r="V43" s="25">
        <f t="shared" si="11"/>
        <v>95456</v>
      </c>
      <c r="W43" s="23"/>
      <c r="X43" s="66"/>
      <c r="Y43" s="66"/>
      <c r="Z43" s="66"/>
      <c r="AA43" s="66"/>
      <c r="AB43" s="67"/>
      <c r="AC43" s="113"/>
      <c r="AD43" s="85"/>
      <c r="AE43" s="86"/>
      <c r="AF43" s="84"/>
    </row>
    <row r="44" spans="1:39" x14ac:dyDescent="0.3">
      <c r="A44" s="11" t="s">
        <v>9</v>
      </c>
      <c r="B44" s="2">
        <v>246822</v>
      </c>
      <c r="C44" s="2">
        <v>224814</v>
      </c>
      <c r="D44" s="2">
        <v>233646</v>
      </c>
      <c r="E44" s="2">
        <v>283232</v>
      </c>
      <c r="F44" s="2">
        <v>285397</v>
      </c>
      <c r="G44" s="50"/>
      <c r="H44" s="51"/>
      <c r="I44" s="25" t="s">
        <v>9</v>
      </c>
      <c r="J44" s="2">
        <v>27150</v>
      </c>
      <c r="K44" s="2">
        <v>25673</v>
      </c>
      <c r="L44" s="2">
        <v>30509</v>
      </c>
      <c r="M44" s="2">
        <v>31916</v>
      </c>
      <c r="N44" s="2">
        <v>27036</v>
      </c>
      <c r="O44" s="47"/>
      <c r="P44" s="39"/>
      <c r="Q44" s="11" t="s">
        <v>9</v>
      </c>
      <c r="R44" s="2">
        <v>232679</v>
      </c>
      <c r="S44" s="28">
        <v>27036</v>
      </c>
      <c r="T44" s="2">
        <v>25379</v>
      </c>
      <c r="U44" s="2">
        <v>303</v>
      </c>
      <c r="V44" s="25">
        <f t="shared" si="11"/>
        <v>285397</v>
      </c>
      <c r="W44" s="23"/>
      <c r="X44" s="66"/>
      <c r="Y44" s="66"/>
      <c r="Z44" s="66"/>
      <c r="AA44" s="66"/>
      <c r="AB44" s="67"/>
      <c r="AC44" s="113"/>
      <c r="AD44" s="85"/>
      <c r="AE44" s="86"/>
      <c r="AF44" s="84"/>
    </row>
    <row r="45" spans="1:39" x14ac:dyDescent="0.3">
      <c r="A45" s="11" t="s">
        <v>41</v>
      </c>
      <c r="B45" s="2">
        <v>1084</v>
      </c>
      <c r="C45" s="2">
        <v>1080</v>
      </c>
      <c r="D45" s="2">
        <v>990</v>
      </c>
      <c r="E45" s="2">
        <v>1571</v>
      </c>
      <c r="F45" s="2">
        <v>1475</v>
      </c>
      <c r="G45" s="50"/>
      <c r="H45" s="51"/>
      <c r="I45" s="25" t="s">
        <v>41</v>
      </c>
      <c r="J45" s="2">
        <v>11</v>
      </c>
      <c r="K45" s="2">
        <v>20</v>
      </c>
      <c r="L45" s="2">
        <v>28</v>
      </c>
      <c r="M45" s="2">
        <v>18</v>
      </c>
      <c r="N45" s="2">
        <v>13</v>
      </c>
      <c r="O45" s="47"/>
      <c r="P45" s="39"/>
      <c r="Q45" s="11" t="s">
        <v>41</v>
      </c>
      <c r="R45" s="2">
        <v>1331</v>
      </c>
      <c r="S45" s="28">
        <v>13</v>
      </c>
      <c r="T45" s="2">
        <v>131</v>
      </c>
      <c r="U45" s="2">
        <v>0</v>
      </c>
      <c r="V45" s="25">
        <f t="shared" si="11"/>
        <v>1475</v>
      </c>
      <c r="W45" s="23"/>
      <c r="X45" s="66"/>
      <c r="Y45" s="66"/>
      <c r="Z45" s="66"/>
      <c r="AA45" s="66"/>
      <c r="AB45" s="67"/>
      <c r="AC45" s="113"/>
      <c r="AD45" s="85"/>
      <c r="AE45" s="86"/>
      <c r="AF45" s="84"/>
    </row>
    <row r="46" spans="1:39" x14ac:dyDescent="0.3">
      <c r="A46" s="11" t="s">
        <v>10</v>
      </c>
      <c r="B46" s="2">
        <v>171992</v>
      </c>
      <c r="C46" s="2">
        <v>167651</v>
      </c>
      <c r="D46" s="2">
        <v>179057</v>
      </c>
      <c r="E46" s="2">
        <v>219055</v>
      </c>
      <c r="F46" s="2">
        <v>226098</v>
      </c>
      <c r="G46" s="50"/>
      <c r="H46" s="51"/>
      <c r="I46" s="25" t="s">
        <v>10</v>
      </c>
      <c r="J46" s="2">
        <v>20703</v>
      </c>
      <c r="K46" s="2">
        <v>23517</v>
      </c>
      <c r="L46" s="2">
        <v>30356</v>
      </c>
      <c r="M46" s="2">
        <v>29399</v>
      </c>
      <c r="N46" s="2">
        <v>23897</v>
      </c>
      <c r="O46" s="47"/>
      <c r="P46" s="39"/>
      <c r="Q46" s="11" t="s">
        <v>10</v>
      </c>
      <c r="R46" s="2">
        <v>175572</v>
      </c>
      <c r="S46" s="28">
        <v>23897</v>
      </c>
      <c r="T46" s="2">
        <v>26546</v>
      </c>
      <c r="U46" s="2">
        <v>83</v>
      </c>
      <c r="V46" s="25">
        <f t="shared" si="11"/>
        <v>226098</v>
      </c>
      <c r="W46" s="23"/>
      <c r="X46" s="66"/>
      <c r="Y46" s="66"/>
      <c r="Z46" s="66"/>
      <c r="AA46" s="66"/>
      <c r="AB46" s="67"/>
      <c r="AC46" s="113"/>
      <c r="AD46" s="85"/>
      <c r="AE46" s="86"/>
      <c r="AF46" s="84"/>
    </row>
    <row r="47" spans="1:39" x14ac:dyDescent="0.3">
      <c r="A47" s="11" t="s">
        <v>11</v>
      </c>
      <c r="B47" s="2">
        <v>43180</v>
      </c>
      <c r="C47" s="2">
        <v>44891</v>
      </c>
      <c r="D47" s="2">
        <v>48658</v>
      </c>
      <c r="E47" s="2">
        <v>58867</v>
      </c>
      <c r="F47" s="2">
        <v>54720</v>
      </c>
      <c r="G47" s="50"/>
      <c r="H47" s="51"/>
      <c r="I47" s="25" t="s">
        <v>11</v>
      </c>
      <c r="J47" s="2">
        <v>4567</v>
      </c>
      <c r="K47" s="2">
        <v>6074</v>
      </c>
      <c r="L47" s="2">
        <v>7250</v>
      </c>
      <c r="M47" s="2">
        <v>7600</v>
      </c>
      <c r="N47" s="2">
        <v>4600</v>
      </c>
      <c r="O47" s="47"/>
      <c r="P47" s="39"/>
      <c r="Q47" s="11" t="s">
        <v>11</v>
      </c>
      <c r="R47" s="2">
        <v>43217</v>
      </c>
      <c r="S47" s="28">
        <v>4600</v>
      </c>
      <c r="T47" s="2">
        <v>6854</v>
      </c>
      <c r="U47" s="2">
        <v>49</v>
      </c>
      <c r="V47" s="25">
        <f t="shared" si="11"/>
        <v>54720</v>
      </c>
      <c r="W47" s="23"/>
      <c r="X47" s="66"/>
      <c r="Y47" s="66"/>
      <c r="Z47" s="66"/>
      <c r="AA47" s="66"/>
      <c r="AB47" s="67"/>
      <c r="AC47" s="113"/>
      <c r="AD47" s="85"/>
      <c r="AE47" s="86"/>
      <c r="AF47" s="84"/>
    </row>
    <row r="48" spans="1:39" x14ac:dyDescent="0.3">
      <c r="A48" s="11" t="s">
        <v>12</v>
      </c>
      <c r="B48" s="2">
        <v>75411</v>
      </c>
      <c r="C48" s="2">
        <v>73789</v>
      </c>
      <c r="D48" s="2">
        <v>84342</v>
      </c>
      <c r="E48" s="2">
        <v>109913</v>
      </c>
      <c r="F48" s="2">
        <v>116614</v>
      </c>
      <c r="G48" s="50"/>
      <c r="H48" s="51"/>
      <c r="I48" s="25" t="s">
        <v>12</v>
      </c>
      <c r="J48" s="2">
        <v>11112</v>
      </c>
      <c r="K48" s="2">
        <v>14413</v>
      </c>
      <c r="L48" s="2">
        <v>16134</v>
      </c>
      <c r="M48" s="2">
        <v>21480</v>
      </c>
      <c r="N48" s="2">
        <v>16399</v>
      </c>
      <c r="O48" s="47"/>
      <c r="P48" s="39"/>
      <c r="Q48" s="11" t="s">
        <v>12</v>
      </c>
      <c r="R48" s="2">
        <v>88630</v>
      </c>
      <c r="S48" s="28">
        <v>16399</v>
      </c>
      <c r="T48" s="2">
        <v>11452</v>
      </c>
      <c r="U48" s="2">
        <v>133</v>
      </c>
      <c r="V48" s="25">
        <f t="shared" si="11"/>
        <v>116614</v>
      </c>
      <c r="W48" s="23"/>
      <c r="X48" s="66"/>
      <c r="Y48" s="66"/>
      <c r="Z48" s="66"/>
      <c r="AA48" s="66"/>
      <c r="AB48" s="67"/>
      <c r="AC48" s="113"/>
      <c r="AD48" s="85"/>
      <c r="AE48" s="86"/>
      <c r="AF48" s="84"/>
    </row>
    <row r="49" spans="1:39" x14ac:dyDescent="0.3">
      <c r="A49" s="11" t="s">
        <v>13</v>
      </c>
      <c r="B49" s="2">
        <v>10635</v>
      </c>
      <c r="C49" s="2">
        <v>9726</v>
      </c>
      <c r="D49" s="2">
        <v>13230</v>
      </c>
      <c r="E49" s="2">
        <v>16065</v>
      </c>
      <c r="F49" s="2">
        <v>14471</v>
      </c>
      <c r="G49" s="50"/>
      <c r="H49" s="51"/>
      <c r="I49" s="25" t="s">
        <v>13</v>
      </c>
      <c r="J49" s="2">
        <v>985</v>
      </c>
      <c r="K49" s="2">
        <v>1115</v>
      </c>
      <c r="L49" s="2">
        <v>2740</v>
      </c>
      <c r="M49" s="2">
        <v>2895</v>
      </c>
      <c r="N49" s="2">
        <v>1373</v>
      </c>
      <c r="O49" s="47"/>
      <c r="P49" s="39"/>
      <c r="Q49" s="11" t="s">
        <v>13</v>
      </c>
      <c r="R49" s="2">
        <v>11259</v>
      </c>
      <c r="S49" s="28">
        <v>1373</v>
      </c>
      <c r="T49" s="2">
        <v>1819</v>
      </c>
      <c r="U49" s="2">
        <v>20</v>
      </c>
      <c r="V49" s="25">
        <f t="shared" si="11"/>
        <v>14471</v>
      </c>
      <c r="W49" s="23"/>
      <c r="X49" s="67"/>
      <c r="Y49" s="67"/>
      <c r="Z49" s="67"/>
      <c r="AA49" s="67"/>
      <c r="AB49" s="67"/>
      <c r="AC49" s="113"/>
      <c r="AD49" s="85"/>
      <c r="AE49" s="86"/>
      <c r="AF49" s="84"/>
    </row>
    <row r="50" spans="1:39" x14ac:dyDescent="0.3">
      <c r="A50" s="11" t="s">
        <v>14</v>
      </c>
      <c r="B50" s="2">
        <v>194827</v>
      </c>
      <c r="C50" s="2">
        <v>178243</v>
      </c>
      <c r="D50" s="2">
        <v>186545</v>
      </c>
      <c r="E50" s="2">
        <v>238385</v>
      </c>
      <c r="F50" s="2">
        <v>233107</v>
      </c>
      <c r="G50" s="50"/>
      <c r="H50" s="51"/>
      <c r="I50" s="11" t="s">
        <v>14</v>
      </c>
      <c r="J50" s="2">
        <v>17900</v>
      </c>
      <c r="K50" s="2">
        <v>19570</v>
      </c>
      <c r="L50" s="2">
        <v>23646</v>
      </c>
      <c r="M50" s="2">
        <v>24629</v>
      </c>
      <c r="N50" s="2">
        <v>19516</v>
      </c>
      <c r="O50" s="47"/>
      <c r="P50" s="39"/>
      <c r="Q50" s="11" t="s">
        <v>14</v>
      </c>
      <c r="R50" s="2">
        <v>189441</v>
      </c>
      <c r="S50" s="28">
        <v>19516</v>
      </c>
      <c r="T50" s="2">
        <v>23814</v>
      </c>
      <c r="U50" s="2">
        <v>336</v>
      </c>
      <c r="V50" s="25">
        <f t="shared" si="11"/>
        <v>233107</v>
      </c>
      <c r="W50" s="23"/>
      <c r="X50" s="67"/>
      <c r="Y50" s="67"/>
      <c r="Z50" s="67"/>
      <c r="AA50" s="67"/>
      <c r="AB50" s="67"/>
      <c r="AC50" s="113"/>
      <c r="AD50" s="85"/>
      <c r="AE50" s="86"/>
      <c r="AF50" s="84"/>
    </row>
    <row r="51" spans="1:39" x14ac:dyDescent="0.3">
      <c r="A51" s="11" t="s">
        <v>15</v>
      </c>
      <c r="B51" s="2">
        <v>48395</v>
      </c>
      <c r="C51" s="2">
        <v>47255</v>
      </c>
      <c r="D51" s="2">
        <v>49403</v>
      </c>
      <c r="E51" s="2">
        <v>62840</v>
      </c>
      <c r="F51" s="2">
        <v>61381</v>
      </c>
      <c r="G51" s="50"/>
      <c r="H51" s="51"/>
      <c r="I51" s="11" t="s">
        <v>15</v>
      </c>
      <c r="J51" s="2">
        <v>4917</v>
      </c>
      <c r="K51" s="2">
        <v>5398</v>
      </c>
      <c r="L51" s="2">
        <v>6916</v>
      </c>
      <c r="M51" s="2">
        <v>7712</v>
      </c>
      <c r="N51" s="2">
        <v>5307</v>
      </c>
      <c r="O51" s="47"/>
      <c r="P51" s="39"/>
      <c r="Q51" s="11" t="s">
        <v>15</v>
      </c>
      <c r="R51" s="2">
        <v>49533</v>
      </c>
      <c r="S51" s="28">
        <v>5307</v>
      </c>
      <c r="T51" s="2">
        <v>6525</v>
      </c>
      <c r="U51" s="2">
        <v>16</v>
      </c>
      <c r="V51" s="25">
        <f t="shared" si="11"/>
        <v>61381</v>
      </c>
      <c r="W51" s="23"/>
      <c r="X51" s="67"/>
      <c r="Y51" s="67"/>
      <c r="Z51" s="67"/>
      <c r="AA51" s="67"/>
      <c r="AB51" s="67"/>
      <c r="AC51" s="113"/>
      <c r="AD51" s="85"/>
      <c r="AE51" s="86"/>
      <c r="AF51" s="84"/>
    </row>
    <row r="52" spans="1:39" x14ac:dyDescent="0.3">
      <c r="A52" s="11" t="s">
        <v>16</v>
      </c>
      <c r="B52" s="2">
        <v>19253</v>
      </c>
      <c r="C52" s="2">
        <v>16746</v>
      </c>
      <c r="D52" s="2">
        <v>20395</v>
      </c>
      <c r="E52" s="2">
        <v>25291</v>
      </c>
      <c r="F52" s="2">
        <v>30013</v>
      </c>
      <c r="G52" s="50"/>
      <c r="H52" s="51"/>
      <c r="I52" s="11" t="s">
        <v>16</v>
      </c>
      <c r="J52" s="2">
        <v>1524</v>
      </c>
      <c r="K52" s="2">
        <v>1660</v>
      </c>
      <c r="L52" s="2">
        <v>2685</v>
      </c>
      <c r="M52" s="2">
        <v>2948</v>
      </c>
      <c r="N52" s="2">
        <v>2971</v>
      </c>
      <c r="O52" s="47"/>
      <c r="P52" s="39"/>
      <c r="Q52" s="11" t="s">
        <v>16</v>
      </c>
      <c r="R52" s="2">
        <v>24391</v>
      </c>
      <c r="S52" s="28">
        <v>2971</v>
      </c>
      <c r="T52" s="2">
        <v>2624</v>
      </c>
      <c r="U52" s="2">
        <v>27</v>
      </c>
      <c r="V52" s="25">
        <f t="shared" si="11"/>
        <v>30013</v>
      </c>
      <c r="W52" s="23"/>
      <c r="X52" s="67"/>
      <c r="Y52" s="67"/>
      <c r="Z52" s="67"/>
      <c r="AA52" s="67"/>
      <c r="AB52" s="67"/>
      <c r="AC52" s="113"/>
      <c r="AD52" s="85"/>
      <c r="AE52" s="86"/>
      <c r="AF52" s="84"/>
    </row>
    <row r="53" spans="1:39" x14ac:dyDescent="0.3">
      <c r="A53" s="11" t="s">
        <v>17</v>
      </c>
      <c r="B53" s="2">
        <v>60273</v>
      </c>
      <c r="C53" s="2">
        <v>47416</v>
      </c>
      <c r="D53" s="2">
        <v>64902</v>
      </c>
      <c r="E53" s="2">
        <v>78123</v>
      </c>
      <c r="F53" s="2">
        <v>79718</v>
      </c>
      <c r="G53" s="50"/>
      <c r="H53" s="51"/>
      <c r="I53" s="11" t="s">
        <v>17</v>
      </c>
      <c r="J53" s="2">
        <v>5807</v>
      </c>
      <c r="K53" s="2">
        <v>5989</v>
      </c>
      <c r="L53" s="2">
        <v>12659</v>
      </c>
      <c r="M53" s="2">
        <v>11881</v>
      </c>
      <c r="N53" s="2">
        <v>8866</v>
      </c>
      <c r="O53" s="47"/>
      <c r="P53" s="39"/>
      <c r="Q53" s="11" t="s">
        <v>17</v>
      </c>
      <c r="R53" s="2">
        <v>59229</v>
      </c>
      <c r="S53" s="28">
        <v>8866</v>
      </c>
      <c r="T53" s="2">
        <v>11558</v>
      </c>
      <c r="U53" s="2">
        <v>65</v>
      </c>
      <c r="V53" s="25">
        <f t="shared" si="11"/>
        <v>79718</v>
      </c>
      <c r="W53" s="23"/>
      <c r="X53" s="67"/>
      <c r="Y53" s="67"/>
      <c r="Z53" s="67"/>
      <c r="AA53" s="67"/>
      <c r="AB53" s="67"/>
      <c r="AC53" s="113"/>
      <c r="AD53" s="85"/>
      <c r="AE53" s="86"/>
      <c r="AF53" s="84"/>
    </row>
    <row r="54" spans="1:39" x14ac:dyDescent="0.3">
      <c r="A54" s="12" t="s">
        <v>18</v>
      </c>
      <c r="B54" s="12">
        <f>SUM(B36:B53)</f>
        <v>1556766</v>
      </c>
      <c r="C54" s="12">
        <f t="shared" ref="C54:F54" si="12">SUM(C36:C53)</f>
        <v>1463022</v>
      </c>
      <c r="D54" s="12">
        <f t="shared" si="12"/>
        <v>1595203</v>
      </c>
      <c r="E54" s="12">
        <f t="shared" si="12"/>
        <v>1950195</v>
      </c>
      <c r="F54" s="12">
        <f t="shared" si="12"/>
        <v>1979824</v>
      </c>
      <c r="G54" s="50"/>
      <c r="H54" s="51"/>
      <c r="I54" s="12" t="s">
        <v>18</v>
      </c>
      <c r="J54" s="12">
        <f>SUM(J36:J53)</f>
        <v>164889</v>
      </c>
      <c r="K54" s="12">
        <f>SUM(K36:K53)</f>
        <v>175894</v>
      </c>
      <c r="L54" s="12">
        <f>SUM(L36:L53)</f>
        <v>223933</v>
      </c>
      <c r="M54" s="12">
        <f>SUM(M36:M53)</f>
        <v>234447</v>
      </c>
      <c r="N54" s="12">
        <f>SUM(N36:N53)</f>
        <v>186651</v>
      </c>
      <c r="O54" s="47"/>
      <c r="P54" s="39"/>
      <c r="Q54" s="12" t="s">
        <v>18</v>
      </c>
      <c r="R54" s="12">
        <f>SUM(R36:R53)</f>
        <v>1595374</v>
      </c>
      <c r="S54" s="12">
        <f t="shared" ref="S54:V54" si="13">SUM(S36:S53)</f>
        <v>186651</v>
      </c>
      <c r="T54" s="12">
        <f t="shared" si="13"/>
        <v>196132</v>
      </c>
      <c r="U54" s="12">
        <f t="shared" si="13"/>
        <v>1667</v>
      </c>
      <c r="V54" s="12">
        <f t="shared" si="13"/>
        <v>1979824</v>
      </c>
      <c r="W54" s="23"/>
      <c r="X54" s="83"/>
      <c r="Y54" s="83"/>
      <c r="Z54" s="83"/>
      <c r="AA54" s="83"/>
      <c r="AC54" s="113"/>
      <c r="AD54" s="85"/>
      <c r="AE54" s="86"/>
      <c r="AF54" s="84"/>
    </row>
    <row r="55" spans="1:39" s="23" customFormat="1" x14ac:dyDescent="0.3">
      <c r="A55" s="55" t="s">
        <v>44</v>
      </c>
      <c r="B55" s="73"/>
      <c r="C55" s="73"/>
      <c r="D55" s="73"/>
      <c r="E55" s="73"/>
      <c r="F55" s="73"/>
      <c r="G55" s="52"/>
      <c r="H55" s="52"/>
      <c r="I55" s="52"/>
      <c r="J55" s="52"/>
      <c r="K55" s="74"/>
      <c r="L55" s="74"/>
      <c r="M55" s="74"/>
      <c r="N55" s="74"/>
      <c r="R55" s="47"/>
      <c r="T55" s="47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</row>
    <row r="56" spans="1:39" s="23" customFormat="1" x14ac:dyDescent="0.3">
      <c r="A56" s="45" t="s">
        <v>48</v>
      </c>
      <c r="C56" s="45"/>
      <c r="D56" s="53"/>
      <c r="F56" s="53"/>
      <c r="G56" s="53"/>
      <c r="H56" s="53"/>
      <c r="I56" s="45" t="s">
        <v>47</v>
      </c>
      <c r="K56" s="45"/>
      <c r="L56" s="53"/>
      <c r="M56" s="53"/>
      <c r="N56" s="74"/>
      <c r="Q56" s="58" t="s">
        <v>66</v>
      </c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</row>
    <row r="57" spans="1:39" ht="15" customHeight="1" x14ac:dyDescent="0.3">
      <c r="A57" s="95" t="s">
        <v>0</v>
      </c>
      <c r="B57" s="95" t="s">
        <v>21</v>
      </c>
      <c r="C57" s="95"/>
      <c r="D57" s="95"/>
      <c r="E57" s="95"/>
      <c r="F57" s="95"/>
      <c r="G57" s="45"/>
      <c r="H57" s="45"/>
      <c r="I57" s="95" t="s">
        <v>0</v>
      </c>
      <c r="J57" s="95" t="s">
        <v>30</v>
      </c>
      <c r="K57" s="95"/>
      <c r="L57" s="95"/>
      <c r="M57" s="95"/>
      <c r="N57" s="95"/>
      <c r="O57" s="23"/>
      <c r="P57" s="23"/>
      <c r="Q57" s="95" t="s">
        <v>0</v>
      </c>
      <c r="R57" s="95" t="str">
        <f>+R3</f>
        <v>2T2024</v>
      </c>
      <c r="S57" s="95"/>
      <c r="T57" s="95"/>
      <c r="U57" s="95"/>
      <c r="V57" s="95"/>
      <c r="W57" s="23"/>
      <c r="X57" s="40"/>
      <c r="Y57" s="40"/>
      <c r="Z57" s="40"/>
      <c r="AA57" s="40"/>
    </row>
    <row r="58" spans="1:39" ht="26.4" x14ac:dyDescent="0.3">
      <c r="A58" s="95" t="s">
        <v>0</v>
      </c>
      <c r="B58" s="7" t="str">
        <f>+B35</f>
        <v>2T2023</v>
      </c>
      <c r="C58" s="7" t="str">
        <f t="shared" ref="C58:F58" si="14">+C35</f>
        <v>3T2023</v>
      </c>
      <c r="D58" s="7" t="str">
        <f t="shared" si="14"/>
        <v>4T2023</v>
      </c>
      <c r="E58" s="7" t="str">
        <f t="shared" si="14"/>
        <v>1T2024</v>
      </c>
      <c r="F58" s="7" t="str">
        <f t="shared" si="14"/>
        <v>2T2024</v>
      </c>
      <c r="G58" s="48"/>
      <c r="H58" s="48"/>
      <c r="I58" s="95"/>
      <c r="J58" s="37" t="str">
        <f>+J35</f>
        <v>2T2023</v>
      </c>
      <c r="K58" s="37" t="str">
        <f t="shared" ref="K58:N58" si="15">+K35</f>
        <v>3T2023</v>
      </c>
      <c r="L58" s="37" t="str">
        <f t="shared" si="15"/>
        <v>4T2023</v>
      </c>
      <c r="M58" s="37" t="str">
        <f t="shared" si="15"/>
        <v>1T2024</v>
      </c>
      <c r="N58" s="37" t="str">
        <f t="shared" si="15"/>
        <v>2T2024</v>
      </c>
      <c r="O58" s="48"/>
      <c r="P58" s="48"/>
      <c r="Q58" s="95"/>
      <c r="R58" s="7" t="s">
        <v>35</v>
      </c>
      <c r="S58" s="7" t="s">
        <v>36</v>
      </c>
      <c r="T58" s="7" t="s">
        <v>37</v>
      </c>
      <c r="U58" s="7" t="s">
        <v>38</v>
      </c>
      <c r="V58" s="7" t="s">
        <v>39</v>
      </c>
      <c r="W58" s="23"/>
      <c r="X58" s="23"/>
      <c r="Y58" s="23"/>
      <c r="Z58" s="23"/>
      <c r="AA58" s="23"/>
    </row>
    <row r="59" spans="1:39" x14ac:dyDescent="0.3">
      <c r="A59" s="11" t="s">
        <v>1</v>
      </c>
      <c r="B59" s="6">
        <v>0.19865670242027383</v>
      </c>
      <c r="C59" s="6">
        <v>0.21486348120534074</v>
      </c>
      <c r="D59" s="6">
        <v>0.21228520758799976</v>
      </c>
      <c r="E59" s="6">
        <v>0.20336786834137099</v>
      </c>
      <c r="F59" s="14">
        <v>0.21403821753852867</v>
      </c>
      <c r="G59" s="50"/>
      <c r="H59" s="50"/>
      <c r="I59" s="11" t="s">
        <v>1</v>
      </c>
      <c r="J59" s="6">
        <v>0.18390553645179483</v>
      </c>
      <c r="K59" s="6">
        <v>0.17729427950924989</v>
      </c>
      <c r="L59" s="6">
        <v>0.1689746486672353</v>
      </c>
      <c r="M59" s="14">
        <v>0.153749034963126</v>
      </c>
      <c r="N59" s="14">
        <v>0.16923563227628033</v>
      </c>
      <c r="O59" s="39"/>
      <c r="P59" s="39"/>
      <c r="Q59" s="11" t="s">
        <v>1</v>
      </c>
      <c r="R59" s="6">
        <v>0.8508653523945271</v>
      </c>
      <c r="S59" s="6">
        <v>7.4542545509465305E-2</v>
      </c>
      <c r="T59" s="6">
        <v>7.4146092817126752E-2</v>
      </c>
      <c r="U59" s="6">
        <v>4.4600927888087069E-4</v>
      </c>
      <c r="V59" s="72">
        <f>SUM(R59:U59)</f>
        <v>0.99999999999999989</v>
      </c>
      <c r="W59" s="23"/>
      <c r="X59" s="23"/>
      <c r="Y59" s="23"/>
      <c r="Z59" s="23"/>
      <c r="AA59" s="23"/>
    </row>
    <row r="60" spans="1:39" x14ac:dyDescent="0.3">
      <c r="A60" s="11" t="s">
        <v>2</v>
      </c>
      <c r="B60" s="6">
        <v>3.2744805577716883E-2</v>
      </c>
      <c r="C60" s="6">
        <v>2.9614728965114672E-2</v>
      </c>
      <c r="D60" s="6">
        <v>2.9756087469745229E-2</v>
      </c>
      <c r="E60" s="6">
        <v>3.0369783534467065E-2</v>
      </c>
      <c r="F60" s="14">
        <v>2.924704418170504E-2</v>
      </c>
      <c r="G60" s="50"/>
      <c r="H60" s="50"/>
      <c r="I60" s="11" t="s">
        <v>2</v>
      </c>
      <c r="J60" s="6">
        <v>3.0099036321404097E-2</v>
      </c>
      <c r="K60" s="6">
        <v>2.6982159709825235E-2</v>
      </c>
      <c r="L60" s="6">
        <v>2.5395988978846352E-2</v>
      </c>
      <c r="M60" s="14">
        <v>2.5673179865811888E-2</v>
      </c>
      <c r="N60" s="14">
        <v>2.4784222961569988E-2</v>
      </c>
      <c r="O60" s="39"/>
      <c r="P60" s="39"/>
      <c r="Q60" s="11" t="s">
        <v>2</v>
      </c>
      <c r="R60" s="6">
        <v>0.81217187068250896</v>
      </c>
      <c r="S60" s="6">
        <v>7.9890853827024044E-2</v>
      </c>
      <c r="T60" s="6">
        <v>0.10717739707101409</v>
      </c>
      <c r="U60" s="6">
        <v>7.5987841945288754E-4</v>
      </c>
      <c r="V60" s="72">
        <f t="shared" ref="V60:V67" si="16">SUM(R60:U60)</f>
        <v>1</v>
      </c>
      <c r="W60" s="23"/>
      <c r="X60" s="23"/>
      <c r="Y60" s="23"/>
      <c r="Z60" s="23"/>
      <c r="AA60" s="23"/>
    </row>
    <row r="61" spans="1:39" x14ac:dyDescent="0.3">
      <c r="A61" s="11" t="s">
        <v>3</v>
      </c>
      <c r="B61" s="6">
        <v>3.0114994803329468E-2</v>
      </c>
      <c r="C61" s="6">
        <v>2.382465882262878E-2</v>
      </c>
      <c r="D61" s="6">
        <v>2.4011364070905081E-2</v>
      </c>
      <c r="E61" s="6">
        <v>2.2617738226177381E-2</v>
      </c>
      <c r="F61" s="14">
        <v>2.2726767631870308E-2</v>
      </c>
      <c r="G61" s="50"/>
      <c r="H61" s="50"/>
      <c r="I61" s="11" t="s">
        <v>3</v>
      </c>
      <c r="J61" s="6">
        <v>1.396697172036946E-2</v>
      </c>
      <c r="K61" s="6">
        <v>1.2473421492489796E-2</v>
      </c>
      <c r="L61" s="6">
        <v>1.4736550664707748E-2</v>
      </c>
      <c r="M61" s="14">
        <v>1.359369068488827E-2</v>
      </c>
      <c r="N61" s="14">
        <v>1.4990543849215917E-2</v>
      </c>
      <c r="O61" s="39"/>
      <c r="P61" s="39"/>
      <c r="Q61" s="11" t="s">
        <v>3</v>
      </c>
      <c r="R61" s="6">
        <v>0.82951439048783193</v>
      </c>
      <c r="S61" s="6">
        <v>6.2184687187465275E-2</v>
      </c>
      <c r="T61" s="6">
        <v>0.10712301366818536</v>
      </c>
      <c r="U61" s="6">
        <v>1.1779086565173909E-3</v>
      </c>
      <c r="V61" s="72">
        <f t="shared" si="16"/>
        <v>0.99999999999999989</v>
      </c>
      <c r="W61" s="23"/>
      <c r="X61" s="23"/>
      <c r="Y61" s="23"/>
      <c r="Z61" s="23"/>
      <c r="AA61" s="23"/>
    </row>
    <row r="62" spans="1:39" x14ac:dyDescent="0.3">
      <c r="A62" s="11" t="s">
        <v>4</v>
      </c>
      <c r="B62" s="6">
        <v>2.2481220684418855E-2</v>
      </c>
      <c r="C62" s="6">
        <v>2.1959341691375797E-2</v>
      </c>
      <c r="D62" s="6">
        <v>2.1156554996448727E-2</v>
      </c>
      <c r="E62" s="6">
        <v>2.3984781009078578E-2</v>
      </c>
      <c r="F62" s="14">
        <v>2.4065775543684692E-2</v>
      </c>
      <c r="G62" s="50"/>
      <c r="H62" s="50"/>
      <c r="I62" s="11" t="s">
        <v>4</v>
      </c>
      <c r="J62" s="6">
        <v>2.4125320670269089E-2</v>
      </c>
      <c r="K62" s="6">
        <v>2.025651813023753E-2</v>
      </c>
      <c r="L62" s="6">
        <v>1.8483207030674353E-2</v>
      </c>
      <c r="M62" s="14">
        <v>2.1041002870584823E-2</v>
      </c>
      <c r="N62" s="14">
        <v>1.9560570262147001E-2</v>
      </c>
      <c r="O62" s="39"/>
      <c r="P62" s="39"/>
      <c r="Q62" s="11" t="s">
        <v>4</v>
      </c>
      <c r="R62" s="6">
        <v>0.8636191915375897</v>
      </c>
      <c r="S62" s="6">
        <v>7.6627628762120634E-2</v>
      </c>
      <c r="T62" s="6">
        <v>5.9501322251605593E-2</v>
      </c>
      <c r="U62" s="6">
        <v>2.518574486840448E-4</v>
      </c>
      <c r="V62" s="72">
        <f t="shared" si="16"/>
        <v>1</v>
      </c>
      <c r="W62" s="23"/>
      <c r="X62" s="23"/>
      <c r="Y62" s="23"/>
      <c r="Z62" s="23"/>
      <c r="AA62" s="23"/>
    </row>
    <row r="63" spans="1:39" x14ac:dyDescent="0.3">
      <c r="A63" s="11" t="s">
        <v>5</v>
      </c>
      <c r="B63" s="6">
        <v>3.252768881129213E-2</v>
      </c>
      <c r="C63" s="6">
        <v>3.419087341133626E-2</v>
      </c>
      <c r="D63" s="6">
        <v>3.2476744339121733E-2</v>
      </c>
      <c r="E63" s="6">
        <v>3.16142744699889E-2</v>
      </c>
      <c r="F63" s="14">
        <v>3.2959495389489168E-2</v>
      </c>
      <c r="G63" s="50"/>
      <c r="H63" s="50"/>
      <c r="I63" s="11" t="s">
        <v>5</v>
      </c>
      <c r="J63" s="6">
        <v>5.8718289273389977E-2</v>
      </c>
      <c r="K63" s="6">
        <v>5.4430509284000589E-2</v>
      </c>
      <c r="L63" s="6">
        <v>4.5424301018608247E-2</v>
      </c>
      <c r="M63" s="14">
        <v>5.2979991213365919E-2</v>
      </c>
      <c r="N63" s="14">
        <v>5.9865738731643546E-2</v>
      </c>
      <c r="O63" s="39"/>
      <c r="P63" s="39"/>
      <c r="Q63" s="11" t="s">
        <v>5</v>
      </c>
      <c r="R63" s="6">
        <v>0.69063965427406748</v>
      </c>
      <c r="S63" s="6">
        <v>0.17123854476353939</v>
      </c>
      <c r="T63" s="6">
        <v>0.13789192999662855</v>
      </c>
      <c r="U63" s="6">
        <v>2.2987096576455084E-4</v>
      </c>
      <c r="V63" s="72">
        <f t="shared" si="16"/>
        <v>1</v>
      </c>
      <c r="W63" s="23"/>
      <c r="X63" s="23"/>
      <c r="Y63" s="23"/>
      <c r="Z63" s="23"/>
      <c r="AA63" s="23"/>
    </row>
    <row r="64" spans="1:39" x14ac:dyDescent="0.3">
      <c r="A64" s="11" t="s">
        <v>6</v>
      </c>
      <c r="B64" s="6">
        <v>1.7474687910707196E-2</v>
      </c>
      <c r="C64" s="6">
        <v>1.4650497395117777E-2</v>
      </c>
      <c r="D64" s="6">
        <v>1.5532192454502656E-2</v>
      </c>
      <c r="E64" s="6">
        <v>1.3994497986098826E-2</v>
      </c>
      <c r="F64" s="14">
        <v>1.368202426074237E-2</v>
      </c>
      <c r="G64" s="50"/>
      <c r="H64" s="50"/>
      <c r="I64" s="11" t="s">
        <v>6</v>
      </c>
      <c r="J64" s="6">
        <v>1.3700125538998962E-2</v>
      </c>
      <c r="K64" s="6">
        <v>8.6699944284625973E-3</v>
      </c>
      <c r="L64" s="6">
        <v>1.1030084891463071E-2</v>
      </c>
      <c r="M64" s="14">
        <v>9.6482360618817906E-3</v>
      </c>
      <c r="N64" s="14">
        <v>1.1411672051047142E-2</v>
      </c>
      <c r="O64" s="39"/>
      <c r="P64" s="39"/>
      <c r="Q64" s="11" t="s">
        <v>6</v>
      </c>
      <c r="R64" s="6">
        <v>0.83029385705847603</v>
      </c>
      <c r="S64" s="6">
        <v>7.863260484347312E-2</v>
      </c>
      <c r="T64" s="6">
        <v>8.8858535144713521E-2</v>
      </c>
      <c r="U64" s="6">
        <v>2.2150029533372713E-3</v>
      </c>
      <c r="V64" s="72">
        <f t="shared" si="16"/>
        <v>1</v>
      </c>
      <c r="W64" s="23"/>
      <c r="X64" s="23"/>
      <c r="Y64" s="23"/>
      <c r="Z64" s="23"/>
      <c r="AA64" s="23"/>
    </row>
    <row r="65" spans="1:39" x14ac:dyDescent="0.3">
      <c r="A65" s="11" t="s">
        <v>7</v>
      </c>
      <c r="B65" s="6">
        <v>5.9075673543743892E-2</v>
      </c>
      <c r="C65" s="6">
        <v>5.8824816031474575E-2</v>
      </c>
      <c r="D65" s="6">
        <v>6.3182554195296781E-2</v>
      </c>
      <c r="E65" s="6">
        <v>6.2760903396839804E-2</v>
      </c>
      <c r="F65" s="14">
        <v>5.7949090424199323E-2</v>
      </c>
      <c r="G65" s="50"/>
      <c r="H65" s="50"/>
      <c r="I65" s="11" t="s">
        <v>7</v>
      </c>
      <c r="J65" s="6">
        <v>5.2392821837721135E-2</v>
      </c>
      <c r="K65" s="6">
        <v>6.0172603954654506E-2</v>
      </c>
      <c r="L65" s="6">
        <v>6.9342169309570267E-2</v>
      </c>
      <c r="M65" s="14">
        <v>7.124424710062402E-2</v>
      </c>
      <c r="N65" s="14">
        <v>5.8194169867828195E-2</v>
      </c>
      <c r="O65" s="39"/>
      <c r="P65" s="39"/>
      <c r="Q65" s="11" t="s">
        <v>7</v>
      </c>
      <c r="R65" s="6">
        <v>0.79170044191093791</v>
      </c>
      <c r="S65" s="6">
        <v>9.4675278264431839E-2</v>
      </c>
      <c r="T65" s="6">
        <v>0.11239529674275903</v>
      </c>
      <c r="U65" s="6">
        <v>1.228983081871192E-3</v>
      </c>
      <c r="V65" s="72">
        <f t="shared" si="16"/>
        <v>0.99999999999999989</v>
      </c>
      <c r="W65" s="23"/>
      <c r="X65" s="23"/>
      <c r="Y65" s="23"/>
      <c r="Z65" s="23"/>
      <c r="AA65" s="23"/>
    </row>
    <row r="66" spans="1:39" x14ac:dyDescent="0.3">
      <c r="A66" s="11" t="s">
        <v>8</v>
      </c>
      <c r="B66" s="6">
        <v>4.6870884898565363E-2</v>
      </c>
      <c r="C66" s="6">
        <v>4.7321913135961048E-2</v>
      </c>
      <c r="D66" s="6">
        <v>4.9213172242028133E-2</v>
      </c>
      <c r="E66" s="6">
        <v>5.0658011121964726E-2</v>
      </c>
      <c r="F66" s="14">
        <v>4.8214386733366199E-2</v>
      </c>
      <c r="G66" s="50"/>
      <c r="H66" s="50"/>
      <c r="I66" s="11" t="s">
        <v>8</v>
      </c>
      <c r="J66" s="6">
        <v>4.8911692108024186E-2</v>
      </c>
      <c r="K66" s="6">
        <v>5.1701593004877935E-2</v>
      </c>
      <c r="L66" s="6">
        <v>5.3029254285880151E-2</v>
      </c>
      <c r="M66" s="14">
        <v>5.2881888017334407E-2</v>
      </c>
      <c r="N66" s="14">
        <v>5.274014069037937E-2</v>
      </c>
      <c r="O66" s="39"/>
      <c r="P66" s="39"/>
      <c r="Q66" s="11" t="s">
        <v>8</v>
      </c>
      <c r="R66" s="6">
        <v>0.79242792490781089</v>
      </c>
      <c r="S66" s="6">
        <v>0.10312604760308414</v>
      </c>
      <c r="T66" s="6">
        <v>0.10317842775729132</v>
      </c>
      <c r="U66" s="6">
        <v>1.2675997318136105E-3</v>
      </c>
      <c r="V66" s="72">
        <f t="shared" si="16"/>
        <v>0.99999999999999989</v>
      </c>
      <c r="W66" s="23"/>
      <c r="X66" s="23"/>
      <c r="Y66" s="23"/>
      <c r="Z66" s="23"/>
      <c r="AA66" s="23"/>
    </row>
    <row r="67" spans="1:39" x14ac:dyDescent="0.3">
      <c r="A67" s="11" t="s">
        <v>9</v>
      </c>
      <c r="B67" s="6">
        <v>0.1585479127884345</v>
      </c>
      <c r="C67" s="6">
        <v>0.15366412808556534</v>
      </c>
      <c r="D67" s="6">
        <v>0.14646787900975614</v>
      </c>
      <c r="E67" s="6">
        <v>0.14523265622155734</v>
      </c>
      <c r="F67" s="14">
        <v>0.14415271256434917</v>
      </c>
      <c r="G67" s="50"/>
      <c r="H67" s="50"/>
      <c r="I67" s="11" t="s">
        <v>9</v>
      </c>
      <c r="J67" s="6">
        <v>0.16465622327747759</v>
      </c>
      <c r="K67" s="6">
        <v>0.14595722423732474</v>
      </c>
      <c r="L67" s="6">
        <v>0.13624164370592989</v>
      </c>
      <c r="M67" s="14">
        <v>0.13613311324094571</v>
      </c>
      <c r="N67" s="14">
        <v>0.14484787116061526</v>
      </c>
      <c r="O67" s="39"/>
      <c r="P67" s="39"/>
      <c r="Q67" s="11" t="s">
        <v>9</v>
      </c>
      <c r="R67" s="6">
        <v>0.81528187051720935</v>
      </c>
      <c r="S67" s="6">
        <v>9.4731198996485591E-2</v>
      </c>
      <c r="T67" s="6">
        <v>8.8925251491781626E-2</v>
      </c>
      <c r="U67" s="6">
        <v>1.0616789945234182E-3</v>
      </c>
      <c r="V67" s="72">
        <f t="shared" si="16"/>
        <v>1</v>
      </c>
      <c r="W67" s="23"/>
      <c r="X67" s="23"/>
      <c r="Y67" s="23"/>
      <c r="Z67" s="23"/>
      <c r="AA67" s="23"/>
    </row>
    <row r="68" spans="1:39" x14ac:dyDescent="0.3">
      <c r="A68" s="11" t="s">
        <v>41</v>
      </c>
      <c r="B68" s="6">
        <v>6.9631531007229084E-4</v>
      </c>
      <c r="C68" s="6">
        <v>7.3819805853910609E-4</v>
      </c>
      <c r="D68" s="6">
        <v>6.2061066836007709E-4</v>
      </c>
      <c r="E68" s="6">
        <v>8.0556046959406619E-4</v>
      </c>
      <c r="F68" s="14">
        <v>7.4501571856892335E-4</v>
      </c>
      <c r="G68" s="50"/>
      <c r="H68" s="50"/>
      <c r="I68" s="11" t="s">
        <v>41</v>
      </c>
      <c r="J68" s="6">
        <v>6.671154534262443E-5</v>
      </c>
      <c r="K68" s="6">
        <v>1.1370484496344389E-4</v>
      </c>
      <c r="L68" s="6">
        <v>1.2503739957933846E-4</v>
      </c>
      <c r="M68" s="14">
        <v>7.6776414285531483E-5</v>
      </c>
      <c r="N68" s="14">
        <v>6.9648702658973169E-5</v>
      </c>
      <c r="O68" s="39"/>
      <c r="P68" s="39"/>
      <c r="Q68" s="11" t="s">
        <v>41</v>
      </c>
      <c r="R68" s="6">
        <v>0.90237288135593219</v>
      </c>
      <c r="S68" s="6">
        <v>8.8135593220338981E-3</v>
      </c>
      <c r="T68" s="6">
        <v>8.88135593220339E-2</v>
      </c>
      <c r="U68" s="6">
        <v>0</v>
      </c>
      <c r="V68" s="72">
        <f t="shared" ref="V68:V76" si="17">SUM(R68:U68)</f>
        <v>1</v>
      </c>
      <c r="W68" s="23"/>
      <c r="X68" s="23"/>
      <c r="Y68" s="23"/>
      <c r="Z68" s="23"/>
      <c r="AA68" s="23"/>
    </row>
    <row r="69" spans="1:39" x14ac:dyDescent="0.3">
      <c r="A69" s="11" t="s">
        <v>10</v>
      </c>
      <c r="B69" s="6">
        <v>0.11048031624534452</v>
      </c>
      <c r="C69" s="6">
        <v>0.11459226177049969</v>
      </c>
      <c r="D69" s="6">
        <v>0.11224715600459628</v>
      </c>
      <c r="E69" s="6">
        <v>0.1123246649694005</v>
      </c>
      <c r="F69" s="14">
        <v>0.11420106029626875</v>
      </c>
      <c r="G69" s="50"/>
      <c r="H69" s="50"/>
      <c r="I69" s="11" t="s">
        <v>10</v>
      </c>
      <c r="J69" s="6">
        <v>0.12555719302075943</v>
      </c>
      <c r="K69" s="6">
        <v>0.13369984195026549</v>
      </c>
      <c r="L69" s="6">
        <v>0.1355584036296571</v>
      </c>
      <c r="M69" s="14">
        <v>0.12539721131001891</v>
      </c>
      <c r="N69" s="14">
        <v>0.12803038826472937</v>
      </c>
      <c r="O69" s="39"/>
      <c r="P69" s="39"/>
      <c r="Q69" s="11" t="s">
        <v>10</v>
      </c>
      <c r="R69" s="6">
        <v>0.77653053100867764</v>
      </c>
      <c r="S69" s="6">
        <v>0.10569310652902723</v>
      </c>
      <c r="T69" s="6">
        <v>0.11740926500897841</v>
      </c>
      <c r="U69" s="6">
        <v>3.6709745331670339E-4</v>
      </c>
      <c r="V69" s="72">
        <f t="shared" si="17"/>
        <v>1</v>
      </c>
      <c r="W69" s="23"/>
      <c r="X69" s="23"/>
      <c r="Y69" s="23"/>
      <c r="Z69" s="23"/>
      <c r="AA69" s="23"/>
    </row>
    <row r="70" spans="1:39" x14ac:dyDescent="0.3">
      <c r="A70" s="11" t="s">
        <v>11</v>
      </c>
      <c r="B70" s="6">
        <v>2.7736988089410997E-2</v>
      </c>
      <c r="C70" s="6">
        <v>3.0683749116554637E-2</v>
      </c>
      <c r="D70" s="6">
        <v>3.0502700910166294E-2</v>
      </c>
      <c r="E70" s="6">
        <v>3.0185186609544175E-2</v>
      </c>
      <c r="F70" s="14">
        <v>2.7638820420401004E-2</v>
      </c>
      <c r="G70" s="50"/>
      <c r="H70" s="50"/>
      <c r="I70" s="11" t="s">
        <v>11</v>
      </c>
      <c r="J70" s="6">
        <v>2.7697420689069618E-2</v>
      </c>
      <c r="K70" s="6">
        <v>3.4532161415397909E-2</v>
      </c>
      <c r="L70" s="6">
        <v>3.2375755248221567E-2</v>
      </c>
      <c r="M70" s="14">
        <v>3.241670825389107E-2</v>
      </c>
      <c r="N70" s="14">
        <v>2.4644925556252043E-2</v>
      </c>
      <c r="O70" s="39"/>
      <c r="P70" s="39"/>
      <c r="Q70" s="11" t="s">
        <v>11</v>
      </c>
      <c r="R70" s="6">
        <v>0.78978435672514624</v>
      </c>
      <c r="S70" s="6">
        <v>8.4064327485380119E-2</v>
      </c>
      <c r="T70" s="6">
        <v>0.12525584795321637</v>
      </c>
      <c r="U70" s="6">
        <v>8.9546783625730998E-4</v>
      </c>
      <c r="V70" s="72">
        <f t="shared" si="17"/>
        <v>1.0000000000000002</v>
      </c>
      <c r="W70" s="23"/>
      <c r="X70" s="23"/>
      <c r="Y70" s="23"/>
      <c r="Z70" s="23"/>
      <c r="AA70" s="23"/>
    </row>
    <row r="71" spans="1:39" x14ac:dyDescent="0.3">
      <c r="A71" s="11" t="s">
        <v>12</v>
      </c>
      <c r="B71" s="6">
        <v>4.8440806132713586E-2</v>
      </c>
      <c r="C71" s="6">
        <v>5.0436015316242679E-2</v>
      </c>
      <c r="D71" s="6">
        <v>5.2872267667500625E-2</v>
      </c>
      <c r="E71" s="6">
        <v>5.6360005025138514E-2</v>
      </c>
      <c r="F71" s="14">
        <v>5.8901195257760289E-2</v>
      </c>
      <c r="G71" s="50"/>
      <c r="H71" s="50"/>
      <c r="I71" s="11" t="s">
        <v>12</v>
      </c>
      <c r="J71" s="6">
        <v>6.7390790167931147E-2</v>
      </c>
      <c r="K71" s="6">
        <v>8.1941396522905843E-2</v>
      </c>
      <c r="L71" s="6">
        <v>7.2048335886180245E-2</v>
      </c>
      <c r="M71" s="14">
        <v>9.1619854380734236E-2</v>
      </c>
      <c r="N71" s="14">
        <v>8.7859159608038528E-2</v>
      </c>
      <c r="O71" s="39"/>
      <c r="P71" s="39"/>
      <c r="Q71" s="11" t="s">
        <v>12</v>
      </c>
      <c r="R71" s="6">
        <v>0.76002881300701464</v>
      </c>
      <c r="S71" s="6">
        <v>0.14062633989057918</v>
      </c>
      <c r="T71" s="6">
        <v>9.820433224141184E-2</v>
      </c>
      <c r="U71" s="6">
        <v>1.1405148609943917E-3</v>
      </c>
      <c r="V71" s="72">
        <f t="shared" si="17"/>
        <v>1</v>
      </c>
      <c r="W71" s="23"/>
      <c r="X71" s="23"/>
      <c r="Y71" s="23"/>
      <c r="Z71" s="23"/>
      <c r="AA71" s="23"/>
    </row>
    <row r="72" spans="1:39" x14ac:dyDescent="0.3">
      <c r="A72" s="11" t="s">
        <v>13</v>
      </c>
      <c r="B72" s="6">
        <v>6.8314698548144039E-3</v>
      </c>
      <c r="C72" s="6">
        <v>6.6478836271771716E-3</v>
      </c>
      <c r="D72" s="6">
        <v>8.2936152953573938E-3</v>
      </c>
      <c r="E72" s="6">
        <v>8.2376377746840694E-3</v>
      </c>
      <c r="F72" s="14">
        <v>7.309235568414162E-3</v>
      </c>
      <c r="G72" s="50"/>
      <c r="H72" s="50"/>
      <c r="I72" s="11" t="s">
        <v>13</v>
      </c>
      <c r="J72" s="6">
        <v>5.9737156511350063E-3</v>
      </c>
      <c r="K72" s="6">
        <v>6.3390451067119966E-3</v>
      </c>
      <c r="L72" s="6">
        <v>1.2235802673120978E-2</v>
      </c>
      <c r="M72" s="14">
        <v>1.2348206630922981E-2</v>
      </c>
      <c r="N72" s="14">
        <v>7.3559745192900115E-3</v>
      </c>
      <c r="O72" s="39"/>
      <c r="P72" s="39"/>
      <c r="Q72" s="11" t="s">
        <v>13</v>
      </c>
      <c r="R72" s="6">
        <v>0.77803883629327619</v>
      </c>
      <c r="S72" s="6">
        <v>9.4879414000414622E-2</v>
      </c>
      <c r="T72" s="6">
        <v>0.12569967521249395</v>
      </c>
      <c r="U72" s="6">
        <v>1.3820744938152166E-3</v>
      </c>
      <c r="V72" s="72">
        <f t="shared" si="17"/>
        <v>1</v>
      </c>
      <c r="W72" s="23"/>
      <c r="X72" s="23"/>
      <c r="Y72" s="23"/>
      <c r="Z72" s="23"/>
      <c r="AA72" s="23"/>
    </row>
    <row r="73" spans="1:39" x14ac:dyDescent="0.3">
      <c r="A73" s="11" t="s">
        <v>14</v>
      </c>
      <c r="B73" s="6">
        <v>0.12514854512495777</v>
      </c>
      <c r="C73" s="6">
        <v>0.12183207087794989</v>
      </c>
      <c r="D73" s="6">
        <v>0.11694122942346523</v>
      </c>
      <c r="E73" s="6">
        <v>0.12223649429928803</v>
      </c>
      <c r="F73" s="14">
        <v>0.11774127397182779</v>
      </c>
      <c r="G73" s="50"/>
      <c r="H73" s="50"/>
      <c r="I73" s="11" t="s">
        <v>14</v>
      </c>
      <c r="J73" s="6">
        <v>0.10855787833027067</v>
      </c>
      <c r="K73" s="6">
        <v>0.11126019079672984</v>
      </c>
      <c r="L73" s="6">
        <v>0.10559408394475134</v>
      </c>
      <c r="M73" s="14">
        <v>0.10505146152435305</v>
      </c>
      <c r="N73" s="14">
        <v>0.1045587754686554</v>
      </c>
      <c r="O73" s="39"/>
      <c r="P73" s="39"/>
      <c r="Q73" s="11" t="s">
        <v>14</v>
      </c>
      <c r="R73" s="6">
        <v>0.81267829794901059</v>
      </c>
      <c r="S73" s="6">
        <v>8.372120957328609E-2</v>
      </c>
      <c r="T73" s="6">
        <v>0.10215909432149185</v>
      </c>
      <c r="U73" s="6">
        <v>1.4413981562115253E-3</v>
      </c>
      <c r="V73" s="72">
        <f t="shared" si="17"/>
        <v>1</v>
      </c>
      <c r="W73" s="23"/>
      <c r="X73" s="23"/>
      <c r="Y73" s="23"/>
      <c r="Z73" s="23"/>
      <c r="AA73" s="23"/>
    </row>
    <row r="74" spans="1:39" x14ac:dyDescent="0.3">
      <c r="A74" s="11" t="s">
        <v>15</v>
      </c>
      <c r="B74" s="6">
        <v>3.1086881393863945E-2</v>
      </c>
      <c r="C74" s="6">
        <v>3.2299582644690239E-2</v>
      </c>
      <c r="D74" s="6">
        <v>3.0969726110093826E-2</v>
      </c>
      <c r="E74" s="6">
        <v>3.2222418783762648E-2</v>
      </c>
      <c r="F74" s="14">
        <v>3.1003260895918022E-2</v>
      </c>
      <c r="G74" s="50"/>
      <c r="H74" s="50"/>
      <c r="I74" s="11" t="s">
        <v>15</v>
      </c>
      <c r="J74" s="6">
        <v>2.982006076815312E-2</v>
      </c>
      <c r="K74" s="6">
        <v>3.0688937655633505E-2</v>
      </c>
      <c r="L74" s="6">
        <v>3.0884237696096599E-2</v>
      </c>
      <c r="M74" s="14">
        <v>3.2894428165001044E-2</v>
      </c>
      <c r="N74" s="14">
        <v>2.8432743462397738E-2</v>
      </c>
      <c r="O74" s="39"/>
      <c r="P74" s="39"/>
      <c r="Q74" s="11" t="s">
        <v>15</v>
      </c>
      <c r="R74" s="6">
        <v>0.80697610009612097</v>
      </c>
      <c r="S74" s="6">
        <v>8.645997947247519E-2</v>
      </c>
      <c r="T74" s="6">
        <v>0.10630325344976459</v>
      </c>
      <c r="U74" s="6">
        <v>2.6066698163926949E-4</v>
      </c>
      <c r="V74" s="72">
        <f t="shared" si="17"/>
        <v>1</v>
      </c>
      <c r="W74" s="23"/>
      <c r="X74" s="23"/>
      <c r="Y74" s="23"/>
      <c r="Z74" s="23"/>
      <c r="AA74" s="23"/>
    </row>
    <row r="75" spans="1:39" x14ac:dyDescent="0.3">
      <c r="A75" s="11" t="s">
        <v>16</v>
      </c>
      <c r="B75" s="6">
        <v>1.2367305041348539E-2</v>
      </c>
      <c r="C75" s="6">
        <v>1.1446171007681361E-2</v>
      </c>
      <c r="D75" s="6">
        <v>1.2785206647680578E-2</v>
      </c>
      <c r="E75" s="6">
        <v>1.2968446745069083E-2</v>
      </c>
      <c r="F75" s="14">
        <v>1.5159428312819726E-2</v>
      </c>
      <c r="G75" s="50"/>
      <c r="H75" s="50"/>
      <c r="I75" s="11" t="s">
        <v>16</v>
      </c>
      <c r="J75" s="6">
        <v>9.2425813729236032E-3</v>
      </c>
      <c r="K75" s="6">
        <v>9.4375021319658432E-3</v>
      </c>
      <c r="L75" s="6">
        <v>1.1990193495375849E-2</v>
      </c>
      <c r="M75" s="14">
        <v>1.2574270517430378E-2</v>
      </c>
      <c r="N75" s="14">
        <v>1.5917407353831483E-2</v>
      </c>
      <c r="O75" s="39"/>
      <c r="P75" s="39"/>
      <c r="Q75" s="11" t="s">
        <v>16</v>
      </c>
      <c r="R75" s="6">
        <v>0.8126811714923533</v>
      </c>
      <c r="S75" s="6">
        <v>9.8990437477093254E-2</v>
      </c>
      <c r="T75" s="6">
        <v>8.7428780861626629E-2</v>
      </c>
      <c r="U75" s="6">
        <v>8.9961016892679835E-4</v>
      </c>
      <c r="V75" s="72">
        <f t="shared" si="17"/>
        <v>1</v>
      </c>
      <c r="W75" s="23"/>
      <c r="X75" s="23"/>
      <c r="Y75" s="23"/>
      <c r="Z75" s="23"/>
      <c r="AA75" s="23"/>
    </row>
    <row r="76" spans="1:39" x14ac:dyDescent="0.3">
      <c r="A76" s="11" t="s">
        <v>17</v>
      </c>
      <c r="B76" s="6">
        <v>3.8716801368991874E-2</v>
      </c>
      <c r="C76" s="6">
        <v>3.2409628836750234E-2</v>
      </c>
      <c r="D76" s="6">
        <v>4.0685730906975477E-2</v>
      </c>
      <c r="E76" s="6">
        <v>4.0059071015975327E-2</v>
      </c>
      <c r="F76" s="14">
        <v>4.0265195290086389E-2</v>
      </c>
      <c r="G76" s="50"/>
      <c r="H76" s="50"/>
      <c r="I76" s="11" t="s">
        <v>17</v>
      </c>
      <c r="J76" s="6">
        <v>3.5217631254965465E-2</v>
      </c>
      <c r="K76" s="6">
        <v>3.4048915824303271E-2</v>
      </c>
      <c r="L76" s="6">
        <v>5.6530301474101631E-2</v>
      </c>
      <c r="M76" s="14">
        <v>5.0676698784799974E-2</v>
      </c>
      <c r="N76" s="14">
        <v>4.7500415213419696E-2</v>
      </c>
      <c r="O76" s="39"/>
      <c r="P76" s="39"/>
      <c r="Q76" s="11" t="s">
        <v>17</v>
      </c>
      <c r="R76" s="6">
        <v>0.74298150982212297</v>
      </c>
      <c r="S76" s="6">
        <v>0.11121704006623347</v>
      </c>
      <c r="T76" s="6">
        <v>0.14498607591760956</v>
      </c>
      <c r="U76" s="6">
        <v>8.1537419403396978E-4</v>
      </c>
      <c r="V76" s="72">
        <f t="shared" si="17"/>
        <v>1</v>
      </c>
      <c r="W76" s="23"/>
      <c r="X76" s="23"/>
      <c r="Y76" s="23"/>
      <c r="Z76" s="23"/>
      <c r="AA76" s="23"/>
    </row>
    <row r="77" spans="1:39" x14ac:dyDescent="0.3">
      <c r="A77" s="12" t="s">
        <v>18</v>
      </c>
      <c r="B77" s="71">
        <f>SUM(B59:B76)</f>
        <v>1</v>
      </c>
      <c r="C77" s="71">
        <f t="shared" ref="C77:F77" si="18">SUM(C59:C76)</f>
        <v>1</v>
      </c>
      <c r="D77" s="71">
        <f t="shared" si="18"/>
        <v>1</v>
      </c>
      <c r="E77" s="71">
        <f t="shared" si="18"/>
        <v>1</v>
      </c>
      <c r="F77" s="71">
        <f t="shared" si="18"/>
        <v>0.99999999999999989</v>
      </c>
      <c r="G77" s="50"/>
      <c r="H77" s="50"/>
      <c r="I77" s="12" t="s">
        <v>18</v>
      </c>
      <c r="J77" s="71">
        <f>SUM(J59:J76)</f>
        <v>1</v>
      </c>
      <c r="K77" s="71">
        <f t="shared" ref="K77:N77" si="19">SUM(K59:K76)</f>
        <v>1.0000000000000002</v>
      </c>
      <c r="L77" s="71">
        <f t="shared" si="19"/>
        <v>1</v>
      </c>
      <c r="M77" s="71">
        <f t="shared" si="19"/>
        <v>1.0000000000000002</v>
      </c>
      <c r="N77" s="71">
        <f t="shared" si="19"/>
        <v>1.0000000000000002</v>
      </c>
      <c r="O77" s="39"/>
      <c r="P77" s="39"/>
      <c r="Q77" s="12" t="s">
        <v>18</v>
      </c>
      <c r="R77" s="18">
        <v>0.80581607253978127</v>
      </c>
      <c r="S77" s="10">
        <v>9.4276561957022442E-2</v>
      </c>
      <c r="T77" s="10">
        <v>9.9065371467362759E-2</v>
      </c>
      <c r="U77" s="10">
        <v>8.4199403583348818E-4</v>
      </c>
      <c r="V77" s="71">
        <f t="shared" ref="V77" si="20">SUM(R77:U77)</f>
        <v>0.99999999999999989</v>
      </c>
      <c r="W77" s="23"/>
      <c r="X77" s="23"/>
      <c r="Y77" s="23"/>
      <c r="Z77" s="23"/>
      <c r="AA77" s="23"/>
    </row>
    <row r="78" spans="1:39" s="23" customFormat="1" x14ac:dyDescent="0.3">
      <c r="A78" s="55" t="s">
        <v>44</v>
      </c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</row>
    <row r="79" spans="1:39" s="23" customFormat="1" x14ac:dyDescent="0.3">
      <c r="A79" s="45" t="s">
        <v>53</v>
      </c>
      <c r="I79" s="45" t="s">
        <v>54</v>
      </c>
      <c r="Q79" s="45" t="s">
        <v>55</v>
      </c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</row>
    <row r="80" spans="1:39" s="23" customFormat="1" x14ac:dyDescent="0.3">
      <c r="A80" s="56" t="s">
        <v>23</v>
      </c>
      <c r="I80" s="57" t="s">
        <v>24</v>
      </c>
      <c r="K80" s="45"/>
      <c r="L80" s="53"/>
      <c r="M80" s="53"/>
      <c r="Q80" s="56" t="s">
        <v>25</v>
      </c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</row>
    <row r="81" spans="1:27" ht="15" customHeight="1" x14ac:dyDescent="0.3">
      <c r="A81" s="95" t="s">
        <v>0</v>
      </c>
      <c r="B81" s="97" t="s">
        <v>20</v>
      </c>
      <c r="C81" s="97"/>
      <c r="D81" s="97"/>
      <c r="E81" s="97"/>
      <c r="F81" s="97"/>
      <c r="G81" s="23"/>
      <c r="H81" s="23"/>
      <c r="I81" s="95" t="s">
        <v>0</v>
      </c>
      <c r="J81" s="95" t="s">
        <v>32</v>
      </c>
      <c r="K81" s="95"/>
      <c r="L81" s="95"/>
      <c r="M81" s="95"/>
      <c r="N81" s="95"/>
      <c r="O81" s="23"/>
      <c r="P81" s="23"/>
      <c r="Q81" s="95" t="s">
        <v>0</v>
      </c>
      <c r="R81" s="95" t="str">
        <f>+R3</f>
        <v>2T2024</v>
      </c>
      <c r="S81" s="95"/>
      <c r="T81" s="95"/>
      <c r="U81" s="95"/>
      <c r="V81" s="95"/>
      <c r="W81" s="23"/>
      <c r="X81" s="23"/>
      <c r="Y81" s="23"/>
      <c r="Z81" s="23"/>
      <c r="AA81" s="23"/>
    </row>
    <row r="82" spans="1:27" ht="26.4" x14ac:dyDescent="0.3">
      <c r="A82" s="95" t="s">
        <v>0</v>
      </c>
      <c r="B82" s="7" t="str">
        <f>+B58</f>
        <v>2T2023</v>
      </c>
      <c r="C82" s="7" t="str">
        <f t="shared" ref="C82:F82" si="21">+C58</f>
        <v>3T2023</v>
      </c>
      <c r="D82" s="7" t="str">
        <f t="shared" si="21"/>
        <v>4T2023</v>
      </c>
      <c r="E82" s="7" t="str">
        <f t="shared" si="21"/>
        <v>1T2024</v>
      </c>
      <c r="F82" s="7" t="str">
        <f t="shared" si="21"/>
        <v>2T2024</v>
      </c>
      <c r="G82" s="23"/>
      <c r="H82" s="23"/>
      <c r="I82" s="95"/>
      <c r="J82" s="37" t="str">
        <f>+J58</f>
        <v>2T2023</v>
      </c>
      <c r="K82" s="37" t="str">
        <f t="shared" ref="K82:N82" si="22">+K58</f>
        <v>3T2023</v>
      </c>
      <c r="L82" s="37" t="str">
        <f t="shared" si="22"/>
        <v>4T2023</v>
      </c>
      <c r="M82" s="37" t="str">
        <f t="shared" si="22"/>
        <v>1T2024</v>
      </c>
      <c r="N82" s="37" t="str">
        <f t="shared" si="22"/>
        <v>2T2024</v>
      </c>
      <c r="O82" s="23"/>
      <c r="P82" s="23"/>
      <c r="Q82" s="95"/>
      <c r="R82" s="7" t="s">
        <v>31</v>
      </c>
      <c r="S82" s="7" t="s">
        <v>32</v>
      </c>
      <c r="T82" s="7" t="s">
        <v>33</v>
      </c>
      <c r="U82" s="7" t="s">
        <v>34</v>
      </c>
      <c r="V82" s="7" t="s">
        <v>20</v>
      </c>
      <c r="W82" s="23"/>
      <c r="X82" s="23"/>
      <c r="Y82" s="23"/>
      <c r="Z82" s="23"/>
      <c r="AA82" s="23"/>
    </row>
    <row r="83" spans="1:27" x14ac:dyDescent="0.3">
      <c r="A83" s="76" t="s">
        <v>1</v>
      </c>
      <c r="B83" s="6">
        <v>5.9485038242057878E-2</v>
      </c>
      <c r="C83" s="6">
        <v>6.0323133187567622E-2</v>
      </c>
      <c r="D83" s="6">
        <v>6.4865724246255224E-2</v>
      </c>
      <c r="E83" s="14">
        <v>7.5805626031414247E-2</v>
      </c>
      <c r="F83" s="20">
        <v>8.0750647660371572E-2</v>
      </c>
      <c r="G83" s="39"/>
      <c r="H83" s="39"/>
      <c r="I83" s="11" t="s">
        <v>1</v>
      </c>
      <c r="J83" s="6">
        <v>5.8326735895524286E-3</v>
      </c>
      <c r="K83" s="6">
        <v>5.9843388212320542E-3</v>
      </c>
      <c r="L83" s="6">
        <v>7.248017469256407E-3</v>
      </c>
      <c r="M83" s="14">
        <v>6.889665578087018E-3</v>
      </c>
      <c r="N83" s="14">
        <v>6.0193588281420461E-3</v>
      </c>
      <c r="O83" s="39"/>
      <c r="P83" s="39"/>
      <c r="Q83" s="11" t="s">
        <v>1</v>
      </c>
      <c r="R83" s="6">
        <v>6.8707928277628352E-2</v>
      </c>
      <c r="S83" s="27">
        <v>6.0193588281420461E-3</v>
      </c>
      <c r="T83" s="6">
        <v>5.98734501646901E-3</v>
      </c>
      <c r="U83" s="6">
        <v>3.6015538132165592E-5</v>
      </c>
      <c r="V83" s="20">
        <v>8.0750647660371572E-2</v>
      </c>
      <c r="W83" s="23"/>
      <c r="X83" s="23"/>
      <c r="Y83" s="23"/>
      <c r="Z83" s="23"/>
      <c r="AA83" s="23"/>
    </row>
    <row r="84" spans="1:27" x14ac:dyDescent="0.3">
      <c r="A84" s="76" t="s">
        <v>2</v>
      </c>
      <c r="B84" s="6">
        <v>5.4036520444961746E-2</v>
      </c>
      <c r="C84" s="6">
        <v>4.5850472452360569E-2</v>
      </c>
      <c r="D84" s="6">
        <v>5.016423033674617E-2</v>
      </c>
      <c r="E84" s="14">
        <v>6.2503561712070138E-2</v>
      </c>
      <c r="F84" s="14">
        <v>6.102178611813381E-2</v>
      </c>
      <c r="G84" s="39"/>
      <c r="H84" s="39"/>
      <c r="I84" s="11" t="s">
        <v>2</v>
      </c>
      <c r="J84" s="6">
        <v>5.260970868023092E-3</v>
      </c>
      <c r="K84" s="6">
        <v>5.022418867193742E-3</v>
      </c>
      <c r="L84" s="6">
        <v>6.0101539580145252E-3</v>
      </c>
      <c r="M84" s="14">
        <v>6.3519836889417017E-3</v>
      </c>
      <c r="N84" s="14">
        <v>4.875082595027753E-3</v>
      </c>
      <c r="O84" s="39"/>
      <c r="P84" s="39"/>
      <c r="Q84" s="11" t="s">
        <v>2</v>
      </c>
      <c r="R84" s="6">
        <v>4.9560178183952697E-2</v>
      </c>
      <c r="S84" s="27">
        <v>4.875082595027753E-3</v>
      </c>
      <c r="T84" s="6">
        <v>6.5401562007657227E-3</v>
      </c>
      <c r="U84" s="6">
        <v>4.6369138387639675E-5</v>
      </c>
      <c r="V84" s="14">
        <v>6.102178611813381E-2</v>
      </c>
      <c r="W84" s="23"/>
      <c r="X84" s="23"/>
      <c r="Y84" s="23"/>
      <c r="Z84" s="23"/>
      <c r="AA84" s="23"/>
    </row>
    <row r="85" spans="1:27" x14ac:dyDescent="0.3">
      <c r="A85" s="77" t="s">
        <v>3</v>
      </c>
      <c r="B85" s="6">
        <v>6.3750426639144195E-2</v>
      </c>
      <c r="C85" s="6">
        <v>4.7311320050438622E-2</v>
      </c>
      <c r="D85" s="6">
        <v>5.1963750322204287E-2</v>
      </c>
      <c r="E85" s="14">
        <v>5.9779227907544065E-2</v>
      </c>
      <c r="F85" s="14">
        <v>6.0984783283433201E-2</v>
      </c>
      <c r="G85" s="39"/>
      <c r="H85" s="39"/>
      <c r="I85" s="11" t="s">
        <v>3</v>
      </c>
      <c r="J85" s="6">
        <v>3.1316333038255424E-3</v>
      </c>
      <c r="K85" s="6">
        <v>2.9779962184605904E-3</v>
      </c>
      <c r="L85" s="6">
        <v>4.4769437397403373E-3</v>
      </c>
      <c r="M85" s="14">
        <v>4.31921828518767E-3</v>
      </c>
      <c r="N85" s="21">
        <v>3.7923196716756549E-3</v>
      </c>
      <c r="O85" s="39"/>
      <c r="P85" s="39"/>
      <c r="Q85" s="11" t="s">
        <v>3</v>
      </c>
      <c r="R85" s="6">
        <v>5.0587755334389618E-2</v>
      </c>
      <c r="S85" s="27">
        <v>3.7923196716756549E-3</v>
      </c>
      <c r="T85" s="6">
        <v>6.5328737732225362E-3</v>
      </c>
      <c r="U85" s="6">
        <v>7.1834504145393038E-5</v>
      </c>
      <c r="V85" s="14">
        <v>6.0984783283433201E-2</v>
      </c>
      <c r="W85" s="23"/>
      <c r="X85" s="23"/>
      <c r="Y85" s="23"/>
      <c r="Z85" s="23"/>
      <c r="AA85" s="23"/>
    </row>
    <row r="86" spans="1:27" x14ac:dyDescent="0.3">
      <c r="A86" s="76" t="s">
        <v>4</v>
      </c>
      <c r="B86" s="6">
        <v>4.7502385434664882E-2</v>
      </c>
      <c r="C86" s="6">
        <v>4.3520549225619508E-2</v>
      </c>
      <c r="D86" s="6">
        <v>4.5639321029058572E-2</v>
      </c>
      <c r="E86" s="14">
        <v>6.3138045211024826E-2</v>
      </c>
      <c r="F86" s="14">
        <v>6.4197364520736211E-2</v>
      </c>
      <c r="G86" s="39"/>
      <c r="H86" s="39"/>
      <c r="I86" s="11" t="s">
        <v>4</v>
      </c>
      <c r="J86" s="6">
        <v>5.3992939384849671E-3</v>
      </c>
      <c r="K86" s="6">
        <v>4.8265856410770478E-3</v>
      </c>
      <c r="L86" s="6">
        <v>5.5972369474435813E-3</v>
      </c>
      <c r="M86" s="14">
        <v>6.6586847039227254E-3</v>
      </c>
      <c r="N86" s="14">
        <v>4.9192918160015087E-3</v>
      </c>
      <c r="O86" s="39"/>
      <c r="P86" s="39"/>
      <c r="Q86" s="11" t="s">
        <v>4</v>
      </c>
      <c r="R86" s="6">
        <v>5.5442076046242149E-2</v>
      </c>
      <c r="S86" s="27">
        <v>4.9192918160015087E-3</v>
      </c>
      <c r="T86" s="6">
        <v>3.8198280740521168E-3</v>
      </c>
      <c r="U86" s="6">
        <v>1.6168584440432239E-5</v>
      </c>
      <c r="V86" s="14">
        <v>6.4197364520736211E-2</v>
      </c>
      <c r="W86" s="23"/>
      <c r="X86" s="23"/>
      <c r="Y86" s="23"/>
      <c r="Z86" s="23"/>
      <c r="AA86" s="23"/>
    </row>
    <row r="87" spans="1:27" x14ac:dyDescent="0.3">
      <c r="A87" s="76" t="s">
        <v>5</v>
      </c>
      <c r="B87" s="6">
        <v>4.1042175256361627E-2</v>
      </c>
      <c r="C87" s="6">
        <v>4.0466028339648651E-2</v>
      </c>
      <c r="D87" s="6">
        <v>4.183435832504296E-2</v>
      </c>
      <c r="E87" s="14">
        <v>4.9695278489103614E-2</v>
      </c>
      <c r="F87" s="21">
        <v>5.2491314326072951E-2</v>
      </c>
      <c r="G87" s="39"/>
      <c r="H87" s="39"/>
      <c r="I87" s="11" t="s">
        <v>5</v>
      </c>
      <c r="J87" s="6">
        <v>7.8472755802380285E-3</v>
      </c>
      <c r="K87" s="6">
        <v>7.7450272944663582E-3</v>
      </c>
      <c r="L87" s="6">
        <v>8.2139304125376303E-3</v>
      </c>
      <c r="M87" s="14">
        <v>1.0011760049845201E-2</v>
      </c>
      <c r="N87" s="20">
        <v>8.98853627792226E-3</v>
      </c>
      <c r="O87" s="39"/>
      <c r="P87" s="39"/>
      <c r="Q87" s="11" t="s">
        <v>5</v>
      </c>
      <c r="R87" s="6">
        <v>3.6252583178550429E-2</v>
      </c>
      <c r="S87" s="27">
        <v>8.98853627792226E-3</v>
      </c>
      <c r="T87" s="6">
        <v>7.2381286404818767E-3</v>
      </c>
      <c r="U87" s="6">
        <v>1.2066229118384991E-5</v>
      </c>
      <c r="V87" s="21">
        <v>5.2491314326072951E-2</v>
      </c>
      <c r="W87" s="23"/>
      <c r="X87" s="23"/>
      <c r="Y87" s="23"/>
      <c r="Z87" s="23"/>
      <c r="AA87" s="23"/>
    </row>
    <row r="88" spans="1:27" x14ac:dyDescent="0.3">
      <c r="A88" s="76" t="s">
        <v>6</v>
      </c>
      <c r="B88" s="6">
        <v>6.1658692257305595E-2</v>
      </c>
      <c r="C88" s="6">
        <v>4.8530873505910697E-2</v>
      </c>
      <c r="D88" s="6">
        <v>5.6006636618037314E-2</v>
      </c>
      <c r="E88" s="14">
        <v>6.1608614189936566E-2</v>
      </c>
      <c r="F88" s="14">
        <v>6.1046131656638046E-2</v>
      </c>
      <c r="G88" s="39"/>
      <c r="H88" s="39"/>
      <c r="I88" s="11" t="s">
        <v>6</v>
      </c>
      <c r="J88" s="6">
        <v>5.1200921117943443E-3</v>
      </c>
      <c r="K88" s="6">
        <v>3.4529057617110111E-3</v>
      </c>
      <c r="L88" s="6">
        <v>5.5832583624551872E-3</v>
      </c>
      <c r="M88" s="14">
        <v>5.1062100724621326E-3</v>
      </c>
      <c r="N88" s="14">
        <v>4.8002163477790551E-3</v>
      </c>
      <c r="O88" s="39"/>
      <c r="P88" s="39"/>
      <c r="Q88" s="11" t="s">
        <v>6</v>
      </c>
      <c r="R88" s="6">
        <v>5.0686228111689539E-2</v>
      </c>
      <c r="S88" s="27">
        <v>4.8002163477790551E-3</v>
      </c>
      <c r="T88" s="6">
        <v>5.4244698352601808E-3</v>
      </c>
      <c r="U88" s="6">
        <v>1.3521736190926916E-4</v>
      </c>
      <c r="V88" s="14">
        <v>6.1046131656638046E-2</v>
      </c>
      <c r="W88" s="23"/>
      <c r="X88" s="23"/>
      <c r="Y88" s="23"/>
      <c r="Z88" s="23"/>
      <c r="AA88" s="23"/>
    </row>
    <row r="89" spans="1:27" x14ac:dyDescent="0.3">
      <c r="A89" s="76" t="s">
        <v>7</v>
      </c>
      <c r="B89" s="6">
        <v>4.4352524612427217E-2</v>
      </c>
      <c r="C89" s="6">
        <v>4.1447418482056082E-2</v>
      </c>
      <c r="D89" s="6">
        <v>4.8389597981626273E-2</v>
      </c>
      <c r="E89" s="14">
        <v>5.8703539833619908E-2</v>
      </c>
      <c r="F89" s="14">
        <v>5.4957762198904477E-2</v>
      </c>
      <c r="G89" s="39"/>
      <c r="H89" s="39"/>
      <c r="I89" s="11" t="s">
        <v>7</v>
      </c>
      <c r="J89" s="6">
        <v>4.1662929107914651E-3</v>
      </c>
      <c r="K89" s="6">
        <v>5.0972493924621972E-3</v>
      </c>
      <c r="L89" s="6">
        <v>7.4551159100565804E-3</v>
      </c>
      <c r="M89" s="14">
        <v>8.0110888087923902E-3</v>
      </c>
      <c r="N89" s="14">
        <v>5.2031414289717545E-3</v>
      </c>
      <c r="O89" s="39"/>
      <c r="P89" s="39"/>
      <c r="Q89" s="11" t="s">
        <v>7</v>
      </c>
      <c r="R89" s="6">
        <v>4.3510084619308914E-2</v>
      </c>
      <c r="S89" s="27">
        <v>5.2031414289717545E-3</v>
      </c>
      <c r="T89" s="6">
        <v>6.1769939906638534E-3</v>
      </c>
      <c r="U89" s="6">
        <v>6.7542159959953728E-5</v>
      </c>
      <c r="V89" s="14">
        <v>5.4957762198904477E-2</v>
      </c>
      <c r="W89" s="23"/>
      <c r="X89" s="23"/>
      <c r="Y89" s="23"/>
      <c r="Z89" s="23"/>
      <c r="AA89" s="23"/>
    </row>
    <row r="90" spans="1:27" x14ac:dyDescent="0.3">
      <c r="A90" s="76" t="s">
        <v>8</v>
      </c>
      <c r="B90" s="6">
        <v>4.9574990946773825E-2</v>
      </c>
      <c r="C90" s="6">
        <v>4.694262372333869E-2</v>
      </c>
      <c r="D90" s="6">
        <v>5.313108261390985E-2</v>
      </c>
      <c r="E90" s="14">
        <v>6.6736334969885458E-2</v>
      </c>
      <c r="F90" s="14">
        <v>6.4367084425156137E-2</v>
      </c>
      <c r="G90" s="39"/>
      <c r="H90" s="39"/>
      <c r="I90" s="11" t="s">
        <v>8</v>
      </c>
      <c r="J90" s="6">
        <v>5.4794948673473065E-3</v>
      </c>
      <c r="K90" s="6">
        <v>6.1660800505545336E-3</v>
      </c>
      <c r="L90" s="6">
        <v>8.0368333996583587E-3</v>
      </c>
      <c r="M90" s="14">
        <v>8.3750577566896432E-3</v>
      </c>
      <c r="N90" s="14">
        <v>6.6379230125003874E-3</v>
      </c>
      <c r="O90" s="39"/>
      <c r="P90" s="39"/>
      <c r="Q90" s="11" t="s">
        <v>8</v>
      </c>
      <c r="R90" s="6">
        <v>5.100627514339235E-2</v>
      </c>
      <c r="S90" s="27">
        <v>6.6379230125003874E-3</v>
      </c>
      <c r="T90" s="6">
        <v>6.6412945703084435E-3</v>
      </c>
      <c r="U90" s="6">
        <v>8.1591698954951939E-5</v>
      </c>
      <c r="V90" s="14">
        <v>6.4367084425156137E-2</v>
      </c>
      <c r="W90" s="23"/>
      <c r="X90" s="23"/>
      <c r="Y90" s="23"/>
      <c r="Z90" s="23"/>
      <c r="AA90" s="23"/>
    </row>
    <row r="91" spans="1:27" x14ac:dyDescent="0.3">
      <c r="A91" s="76" t="s">
        <v>9</v>
      </c>
      <c r="B91" s="6">
        <v>5.4237831910669373E-2</v>
      </c>
      <c r="C91" s="6">
        <v>4.9319193997297707E-2</v>
      </c>
      <c r="D91" s="6">
        <v>5.1181633616909042E-2</v>
      </c>
      <c r="E91" s="14">
        <v>6.1939461454367559E-2</v>
      </c>
      <c r="F91" s="14">
        <v>6.2308340890900746E-2</v>
      </c>
      <c r="G91" s="39"/>
      <c r="H91" s="39"/>
      <c r="I91" s="11" t="s">
        <v>9</v>
      </c>
      <c r="J91" s="6">
        <v>5.966069217390158E-3</v>
      </c>
      <c r="K91" s="6">
        <v>5.6320854906394798E-3</v>
      </c>
      <c r="L91" s="6">
        <v>6.6831893549141779E-3</v>
      </c>
      <c r="M91" s="14">
        <v>6.9796486688566087E-3</v>
      </c>
      <c r="N91" s="14">
        <v>5.9025438400767795E-3</v>
      </c>
      <c r="O91" s="39"/>
      <c r="P91" s="39"/>
      <c r="Q91" s="11" t="s">
        <v>9</v>
      </c>
      <c r="R91" s="6">
        <v>5.0798860710357482E-2</v>
      </c>
      <c r="S91" s="27">
        <v>5.9025438400767795E-3</v>
      </c>
      <c r="T91" s="6">
        <v>5.5407848837590095E-3</v>
      </c>
      <c r="U91" s="6">
        <v>6.6151456707473893E-5</v>
      </c>
      <c r="V91" s="14">
        <v>6.2308340890900746E-2</v>
      </c>
      <c r="W91" s="23"/>
      <c r="X91" s="23"/>
      <c r="Y91" s="23"/>
      <c r="Z91" s="23"/>
      <c r="AA91" s="23"/>
    </row>
    <row r="92" spans="1:27" x14ac:dyDescent="0.3">
      <c r="A92" s="76" t="s">
        <v>41</v>
      </c>
      <c r="B92" s="6">
        <v>1.6897105357504716E-2</v>
      </c>
      <c r="C92" s="6">
        <v>1.6811431773606052E-2</v>
      </c>
      <c r="D92" s="6">
        <v>1.5399692006159876E-2</v>
      </c>
      <c r="E92" s="14">
        <v>2.4403504411581955E-2</v>
      </c>
      <c r="F92" s="21">
        <v>2.286538103801079E-2</v>
      </c>
      <c r="G92" s="39"/>
      <c r="H92" s="39"/>
      <c r="I92" s="11" t="s">
        <v>41</v>
      </c>
      <c r="J92" s="6">
        <v>1.7146509126619177E-4</v>
      </c>
      <c r="K92" s="6">
        <v>3.1132281062233428E-4</v>
      </c>
      <c r="L92" s="6">
        <v>4.3554684461866318E-4</v>
      </c>
      <c r="M92" s="14">
        <v>2.7960730707095815E-4</v>
      </c>
      <c r="N92" s="21">
        <v>2.0152539219941713E-4</v>
      </c>
      <c r="O92" s="39"/>
      <c r="P92" s="39"/>
      <c r="Q92" s="11" t="s">
        <v>41</v>
      </c>
      <c r="R92" s="6">
        <v>2.0633099770571092E-2</v>
      </c>
      <c r="S92" s="27">
        <v>2.0152539219941713E-4</v>
      </c>
      <c r="T92" s="6">
        <v>2.0307558752402804E-3</v>
      </c>
      <c r="U92" s="6">
        <v>0</v>
      </c>
      <c r="V92" s="21">
        <v>2.286538103801079E-2</v>
      </c>
      <c r="W92" s="23"/>
      <c r="X92" s="23"/>
      <c r="Y92" s="23"/>
      <c r="Z92" s="23"/>
      <c r="AA92" s="23"/>
    </row>
    <row r="93" spans="1:27" x14ac:dyDescent="0.3">
      <c r="A93" s="76" t="s">
        <v>10</v>
      </c>
      <c r="B93" s="6">
        <v>4.7017130066638949E-2</v>
      </c>
      <c r="C93" s="6">
        <v>4.5725814216020386E-2</v>
      </c>
      <c r="D93" s="6">
        <v>4.8743976318513169E-2</v>
      </c>
      <c r="E93" s="14">
        <v>5.9520170505568903E-2</v>
      </c>
      <c r="F93" s="14">
        <v>6.1305717588280607E-2</v>
      </c>
      <c r="G93" s="39"/>
      <c r="H93" s="39"/>
      <c r="I93" s="11" t="s">
        <v>10</v>
      </c>
      <c r="J93" s="6">
        <v>5.6595402330900631E-3</v>
      </c>
      <c r="K93" s="6">
        <v>6.4141220327832904E-3</v>
      </c>
      <c r="L93" s="6">
        <v>8.2636933776662497E-3</v>
      </c>
      <c r="M93" s="14">
        <v>7.9881011284527632E-3</v>
      </c>
      <c r="N93" s="14">
        <v>6.4795917398966013E-3</v>
      </c>
      <c r="O93" s="39"/>
      <c r="P93" s="39"/>
      <c r="Q93" s="11" t="s">
        <v>10</v>
      </c>
      <c r="R93" s="6">
        <v>4.760576143269557E-2</v>
      </c>
      <c r="S93" s="27">
        <v>6.4795917398966013E-3</v>
      </c>
      <c r="T93" s="6">
        <v>7.1978592428880266E-3</v>
      </c>
      <c r="U93" s="6">
        <v>2.250517280041084E-5</v>
      </c>
      <c r="V93" s="14">
        <v>6.1305717588280607E-2</v>
      </c>
      <c r="W93" s="23"/>
      <c r="X93" s="23"/>
      <c r="Y93" s="23"/>
      <c r="Z93" s="23"/>
      <c r="AA93" s="23"/>
    </row>
    <row r="94" spans="1:27" x14ac:dyDescent="0.3">
      <c r="A94" s="76" t="s">
        <v>11</v>
      </c>
      <c r="B94" s="6">
        <v>5.5976292393809683E-2</v>
      </c>
      <c r="C94" s="6">
        <v>5.8099669322013062E-2</v>
      </c>
      <c r="D94" s="6">
        <v>6.2773824329275529E-2</v>
      </c>
      <c r="E94" s="14">
        <v>7.5868433025006801E-2</v>
      </c>
      <c r="F94" s="14">
        <v>7.0454905384160785E-2</v>
      </c>
      <c r="G94" s="39"/>
      <c r="H94" s="39"/>
      <c r="I94" s="11" t="s">
        <v>11</v>
      </c>
      <c r="J94" s="6">
        <v>5.9204198092294765E-3</v>
      </c>
      <c r="K94" s="6">
        <v>7.861205842193476E-3</v>
      </c>
      <c r="L94" s="6">
        <v>9.3532456407424795E-3</v>
      </c>
      <c r="M94" s="14">
        <v>9.7949630691227963E-3</v>
      </c>
      <c r="N94" s="14">
        <v>5.922744239165563E-3</v>
      </c>
      <c r="O94" s="39"/>
      <c r="P94" s="39"/>
      <c r="Q94" s="11" t="s">
        <v>11</v>
      </c>
      <c r="R94" s="6">
        <v>5.5644182126960463E-2</v>
      </c>
      <c r="S94" s="27">
        <v>5.922744239165563E-3</v>
      </c>
      <c r="T94" s="6">
        <v>8.8248889163566879E-3</v>
      </c>
      <c r="U94" s="6">
        <v>6.309010167806795E-5</v>
      </c>
      <c r="V94" s="14">
        <v>7.0454905384160785E-2</v>
      </c>
      <c r="W94" s="23"/>
      <c r="X94" s="23"/>
      <c r="Y94" s="23"/>
      <c r="Z94" s="23"/>
      <c r="AA94" s="23"/>
    </row>
    <row r="95" spans="1:27" x14ac:dyDescent="0.3">
      <c r="A95" s="77" t="s">
        <v>12</v>
      </c>
      <c r="B95" s="6">
        <v>4.0314557366357223E-2</v>
      </c>
      <c r="C95" s="6">
        <v>3.9403119291236195E-2</v>
      </c>
      <c r="D95" s="6">
        <v>4.4987030665023117E-2</v>
      </c>
      <c r="E95" s="14">
        <v>5.8557773810456147E-2</v>
      </c>
      <c r="F95" s="14">
        <v>6.2086582815474849E-2</v>
      </c>
      <c r="G95" s="39"/>
      <c r="H95" s="39"/>
      <c r="I95" s="11" t="s">
        <v>12</v>
      </c>
      <c r="J95" s="6">
        <v>5.9404511471133053E-3</v>
      </c>
      <c r="K95" s="6">
        <v>7.6965016241524794E-3</v>
      </c>
      <c r="L95" s="6">
        <v>8.6056858119262416E-3</v>
      </c>
      <c r="M95" s="14">
        <v>1.14437871903105E-2</v>
      </c>
      <c r="N95" s="20">
        <v>8.7310088976535576E-3</v>
      </c>
      <c r="O95" s="39"/>
      <c r="P95" s="39"/>
      <c r="Q95" s="11" t="s">
        <v>12</v>
      </c>
      <c r="R95" s="6">
        <v>4.718759184090706E-2</v>
      </c>
      <c r="S95" s="27">
        <v>8.7310088976535576E-3</v>
      </c>
      <c r="T95" s="6">
        <v>6.0971714065448223E-3</v>
      </c>
      <c r="U95" s="6">
        <v>7.0810670369408091E-5</v>
      </c>
      <c r="V95" s="14">
        <v>6.2086582815474849E-2</v>
      </c>
      <c r="W95" s="23"/>
      <c r="X95" s="23"/>
      <c r="Y95" s="23"/>
      <c r="Z95" s="23"/>
      <c r="AA95" s="23"/>
    </row>
    <row r="96" spans="1:27" x14ac:dyDescent="0.3">
      <c r="A96" s="77" t="s">
        <v>13</v>
      </c>
      <c r="B96" s="6">
        <v>4.1993247912183375E-2</v>
      </c>
      <c r="C96" s="6">
        <v>3.8349769136440164E-2</v>
      </c>
      <c r="D96" s="6">
        <v>5.209543347889603E-2</v>
      </c>
      <c r="E96" s="14">
        <v>6.3161991932249764E-2</v>
      </c>
      <c r="F96" s="14">
        <v>5.6810508628947411E-2</v>
      </c>
      <c r="G96" s="39"/>
      <c r="H96" s="39"/>
      <c r="I96" s="11" t="s">
        <v>13</v>
      </c>
      <c r="J96" s="6">
        <v>3.8893605259521036E-3</v>
      </c>
      <c r="K96" s="6">
        <v>4.3964623264580284E-3</v>
      </c>
      <c r="L96" s="6">
        <v>1.0789228097670078E-2</v>
      </c>
      <c r="M96" s="14">
        <v>1.1382132999929231E-2</v>
      </c>
      <c r="N96" s="14">
        <v>5.3901477677800284E-3</v>
      </c>
      <c r="O96" s="39"/>
      <c r="P96" s="39"/>
      <c r="Q96" s="11" t="s">
        <v>13</v>
      </c>
      <c r="R96" s="6">
        <v>4.4200782022895367E-2</v>
      </c>
      <c r="S96" s="27">
        <v>5.3901477677800284E-3</v>
      </c>
      <c r="T96" s="6">
        <v>7.1410624833152742E-3</v>
      </c>
      <c r="U96" s="6">
        <v>7.8516354956737483E-5</v>
      </c>
      <c r="V96" s="14">
        <v>5.6810508628947411E-2</v>
      </c>
      <c r="W96" s="23"/>
      <c r="X96" s="23"/>
      <c r="Y96" s="23"/>
      <c r="Z96" s="23"/>
      <c r="AA96" s="23"/>
    </row>
    <row r="97" spans="1:27" x14ac:dyDescent="0.3">
      <c r="A97" s="76" t="s">
        <v>14</v>
      </c>
      <c r="B97" s="6">
        <v>5.6213955055842611E-2</v>
      </c>
      <c r="C97" s="6">
        <v>5.1330823663848661E-2</v>
      </c>
      <c r="D97" s="6">
        <v>5.3643884778301468E-2</v>
      </c>
      <c r="E97" s="14">
        <v>6.8410262414632453E-2</v>
      </c>
      <c r="F97" s="14">
        <v>6.6762879464400793E-2</v>
      </c>
      <c r="G97" s="39"/>
      <c r="H97" s="39"/>
      <c r="I97" s="11" t="s">
        <v>14</v>
      </c>
      <c r="J97" s="6">
        <v>5.1647348442442923E-3</v>
      </c>
      <c r="K97" s="6">
        <v>5.6358130142643379E-3</v>
      </c>
      <c r="L97" s="6">
        <v>6.7997710979533967E-3</v>
      </c>
      <c r="M97" s="14">
        <v>7.0678790738091012E-3</v>
      </c>
      <c r="N97" s="14">
        <v>5.5894690233551361E-3</v>
      </c>
      <c r="O97" s="39"/>
      <c r="P97" s="39"/>
      <c r="Q97" s="11" t="s">
        <v>14</v>
      </c>
      <c r="R97" s="6">
        <v>5.4256743249304178E-2</v>
      </c>
      <c r="S97" s="27">
        <v>5.5894690233551361E-3</v>
      </c>
      <c r="T97" s="6">
        <v>6.820435300378111E-3</v>
      </c>
      <c r="U97" s="6">
        <v>9.6231891363359595E-5</v>
      </c>
      <c r="V97" s="14">
        <v>6.6762879464400793E-2</v>
      </c>
      <c r="W97" s="23"/>
      <c r="X97" s="23"/>
      <c r="Y97" s="23"/>
      <c r="Z97" s="23"/>
      <c r="AA97" s="23"/>
    </row>
    <row r="98" spans="1:27" x14ac:dyDescent="0.3">
      <c r="A98" s="77" t="s">
        <v>15</v>
      </c>
      <c r="B98" s="6">
        <v>5.2677926103956045E-2</v>
      </c>
      <c r="C98" s="6">
        <v>5.1297722187906743E-2</v>
      </c>
      <c r="D98" s="6">
        <v>5.3503682757589967E-2</v>
      </c>
      <c r="E98" s="14">
        <v>6.789733283631276E-2</v>
      </c>
      <c r="F98" s="14">
        <v>6.6198246389784624E-2</v>
      </c>
      <c r="G98" s="39"/>
      <c r="H98" s="39"/>
      <c r="I98" s="11" t="s">
        <v>15</v>
      </c>
      <c r="J98" s="6">
        <v>5.3521513101178189E-3</v>
      </c>
      <c r="K98" s="6">
        <v>5.8598054040910081E-3</v>
      </c>
      <c r="L98" s="6">
        <v>7.4900607240753038E-3</v>
      </c>
      <c r="M98" s="14">
        <v>8.3326580336353269E-3</v>
      </c>
      <c r="N98" s="14">
        <v>5.7234990239746339E-3</v>
      </c>
      <c r="O98" s="39"/>
      <c r="P98" s="39"/>
      <c r="Q98" s="11" t="s">
        <v>15</v>
      </c>
      <c r="R98" s="6">
        <v>5.3420402704830519E-2</v>
      </c>
      <c r="S98" s="27">
        <v>5.7234990239746339E-3</v>
      </c>
      <c r="T98" s="6">
        <v>7.0370889639032388E-3</v>
      </c>
      <c r="U98" s="6">
        <v>1.7255697076237827E-5</v>
      </c>
      <c r="V98" s="14">
        <v>6.6198246389784624E-2</v>
      </c>
      <c r="W98" s="23"/>
      <c r="X98" s="23"/>
      <c r="Y98" s="23"/>
      <c r="Z98" s="23"/>
      <c r="AA98" s="23"/>
    </row>
    <row r="99" spans="1:27" x14ac:dyDescent="0.3">
      <c r="A99" s="76" t="s">
        <v>16</v>
      </c>
      <c r="B99" s="6">
        <v>4.7998583950777329E-2</v>
      </c>
      <c r="C99" s="6">
        <v>4.1628963775393518E-2</v>
      </c>
      <c r="D99" s="6">
        <v>5.0613215273055755E-2</v>
      </c>
      <c r="E99" s="14">
        <v>6.2622410954155466E-2</v>
      </c>
      <c r="F99" s="20">
        <v>7.4122644538292454E-2</v>
      </c>
      <c r="G99" s="39"/>
      <c r="H99" s="39"/>
      <c r="I99" s="11" t="s">
        <v>16</v>
      </c>
      <c r="J99" s="6">
        <v>3.7993996749070094E-3</v>
      </c>
      <c r="K99" s="6">
        <v>4.1266021657203654E-3</v>
      </c>
      <c r="L99" s="6">
        <v>6.6632254478134201E-3</v>
      </c>
      <c r="M99" s="14">
        <v>7.2994688819283671E-3</v>
      </c>
      <c r="N99" s="19">
        <v>7.3374330098046475E-3</v>
      </c>
      <c r="O99" s="39"/>
      <c r="P99" s="39"/>
      <c r="Q99" s="11" t="s">
        <v>16</v>
      </c>
      <c r="R99" s="6">
        <v>6.0238077597490801E-2</v>
      </c>
      <c r="S99" s="27">
        <v>7.3374330098046475E-3</v>
      </c>
      <c r="T99" s="6">
        <v>6.4804524462226173E-3</v>
      </c>
      <c r="U99" s="6">
        <v>6.6681484774394314E-5</v>
      </c>
      <c r="V99" s="20">
        <v>7.4122644538292454E-2</v>
      </c>
      <c r="W99" s="23"/>
      <c r="X99" s="23"/>
      <c r="Y99" s="23"/>
      <c r="Z99" s="23"/>
      <c r="AA99" s="23"/>
    </row>
    <row r="100" spans="1:27" x14ac:dyDescent="0.3">
      <c r="A100" s="77" t="s">
        <v>17</v>
      </c>
      <c r="B100" s="6">
        <v>4.5162083121970516E-2</v>
      </c>
      <c r="C100" s="6">
        <v>3.5477687276188136E-2</v>
      </c>
      <c r="D100" s="6">
        <v>4.8524315615151976E-2</v>
      </c>
      <c r="E100" s="14">
        <v>5.8270350018908047E-2</v>
      </c>
      <c r="F100" s="14">
        <v>5.9396055412873294E-2</v>
      </c>
      <c r="G100" s="39"/>
      <c r="H100" s="39"/>
      <c r="I100" s="11" t="s">
        <v>17</v>
      </c>
      <c r="J100" s="6">
        <v>4.3511392611829975E-3</v>
      </c>
      <c r="K100" s="6">
        <v>4.4811006642713593E-3</v>
      </c>
      <c r="L100" s="6">
        <v>9.4645667525224009E-3</v>
      </c>
      <c r="M100" s="14">
        <v>8.8617952277133052E-3</v>
      </c>
      <c r="N100" s="14">
        <v>6.6058534746297522E-3</v>
      </c>
      <c r="O100" s="39"/>
      <c r="P100" s="39"/>
      <c r="Q100" s="11" t="s">
        <v>17</v>
      </c>
      <c r="R100" s="6">
        <v>4.4130170928135079E-2</v>
      </c>
      <c r="S100" s="27">
        <v>6.6058534746297522E-3</v>
      </c>
      <c r="T100" s="6">
        <v>8.6116009992973919E-3</v>
      </c>
      <c r="U100" s="6">
        <v>4.8430010811068568E-5</v>
      </c>
      <c r="V100" s="14">
        <v>5.9396055412873294E-2</v>
      </c>
      <c r="W100" s="23"/>
      <c r="X100" s="23"/>
      <c r="Y100" s="23"/>
      <c r="Z100" s="23"/>
      <c r="AA100" s="23"/>
    </row>
    <row r="101" spans="1:27" x14ac:dyDescent="0.3">
      <c r="A101" s="12" t="s">
        <v>18</v>
      </c>
      <c r="B101" s="10">
        <v>5.167977888220119E-2</v>
      </c>
      <c r="C101" s="10">
        <v>4.8475848472806768E-2</v>
      </c>
      <c r="D101" s="10">
        <v>5.2764393204334688E-2</v>
      </c>
      <c r="E101" s="10">
        <v>6.4391435157754306E-2</v>
      </c>
      <c r="F101" s="10">
        <v>6.5249179105540109E-2</v>
      </c>
      <c r="G101" s="39"/>
      <c r="H101" s="39"/>
      <c r="I101" s="12" t="s">
        <v>18</v>
      </c>
      <c r="J101" s="10">
        <v>5.4738008538902268E-3</v>
      </c>
      <c r="K101" s="10">
        <v>5.828081116535413E-3</v>
      </c>
      <c r="L101" s="10">
        <v>7.4070126895613162E-3</v>
      </c>
      <c r="M101" s="10">
        <v>7.7409586212814734E-3</v>
      </c>
      <c r="N101" s="10">
        <v>6.1514682765883063E-3</v>
      </c>
      <c r="O101" s="39"/>
      <c r="P101" s="39"/>
      <c r="Q101" s="12" t="s">
        <v>18</v>
      </c>
      <c r="R101" s="22">
        <v>5.2578837243271094E-2</v>
      </c>
      <c r="S101" s="22">
        <v>6.1514682765883063E-3</v>
      </c>
      <c r="T101" s="22">
        <v>6.4639341660308151E-3</v>
      </c>
      <c r="U101" s="22">
        <v>5.493941964989583E-5</v>
      </c>
      <c r="V101" s="10">
        <v>6.5249179105540109E-2</v>
      </c>
      <c r="W101" s="23"/>
      <c r="X101" s="23"/>
      <c r="Y101" s="23"/>
      <c r="Z101" s="23"/>
      <c r="AA101" s="23"/>
    </row>
    <row r="102" spans="1:27" x14ac:dyDescent="0.3">
      <c r="A102" s="23"/>
      <c r="B102" s="47"/>
      <c r="C102" s="23"/>
      <c r="D102" s="23"/>
      <c r="E102" s="23"/>
      <c r="F102" s="47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</row>
    <row r="103" spans="1:27" x14ac:dyDescent="0.3">
      <c r="A103" s="32" t="s">
        <v>57</v>
      </c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</row>
    <row r="104" spans="1:27" x14ac:dyDescent="0.3">
      <c r="A104" s="32" t="s">
        <v>56</v>
      </c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</row>
    <row r="105" spans="1:27" x14ac:dyDescent="0.3">
      <c r="A105" s="32" t="s">
        <v>44</v>
      </c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</row>
    <row r="106" spans="1:27" x14ac:dyDescent="0.3">
      <c r="A106" s="32" t="s">
        <v>43</v>
      </c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</row>
    <row r="107" spans="1:27" x14ac:dyDescent="0.3">
      <c r="A107" s="32" t="s">
        <v>42</v>
      </c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</row>
    <row r="108" spans="1:27" x14ac:dyDescent="0.3">
      <c r="Z108" s="23"/>
      <c r="AA108" s="23"/>
    </row>
  </sheetData>
  <mergeCells count="28">
    <mergeCell ref="B3:E3"/>
    <mergeCell ref="F3:I3"/>
    <mergeCell ref="J3:M3"/>
    <mergeCell ref="N3:Q3"/>
    <mergeCell ref="R3:U3"/>
    <mergeCell ref="AG14:AI14"/>
    <mergeCell ref="AJ14:AL14"/>
    <mergeCell ref="A1:V1"/>
    <mergeCell ref="A81:A82"/>
    <mergeCell ref="B81:F81"/>
    <mergeCell ref="J81:N81"/>
    <mergeCell ref="A34:A35"/>
    <mergeCell ref="R81:V81"/>
    <mergeCell ref="I81:I82"/>
    <mergeCell ref="Q81:Q82"/>
    <mergeCell ref="A3:A4"/>
    <mergeCell ref="A31:V31"/>
    <mergeCell ref="A57:A58"/>
    <mergeCell ref="I34:I35"/>
    <mergeCell ref="B34:F34"/>
    <mergeCell ref="B57:F57"/>
    <mergeCell ref="J34:N34"/>
    <mergeCell ref="R34:V34"/>
    <mergeCell ref="Q34:Q35"/>
    <mergeCell ref="J57:N57"/>
    <mergeCell ref="I57:I58"/>
    <mergeCell ref="R57:V57"/>
    <mergeCell ref="Q57:Q58"/>
  </mergeCells>
  <printOptions horizontalCentered="1" verticalCentered="1"/>
  <pageMargins left="0.70866141732283472" right="0.51181102362204722" top="0.35433070866141736" bottom="0.35433070866141736" header="0.31496062992125984" footer="0.11811023622047245"/>
  <pageSetup paperSize="9" scale="43" orientation="landscape" horizontalDpi="1200" verticalDpi="1200" r:id="rId1"/>
  <headerFooter>
    <oddFooter>&amp;C&amp;"Calibri"&amp;11&amp;K000000&amp;F&amp;A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7B4AE-78AD-4330-A864-5B7942FD5BCC}">
  <sheetPr>
    <pageSetUpPr fitToPage="1"/>
  </sheetPr>
  <dimension ref="A1:AH117"/>
  <sheetViews>
    <sheetView topLeftCell="A9" zoomScale="85" zoomScaleNormal="85" workbookViewId="0">
      <selection activeCell="G49" sqref="G49"/>
    </sheetView>
  </sheetViews>
  <sheetFormatPr baseColWidth="10" defaultColWidth="11.44140625" defaultRowHeight="14.4" x14ac:dyDescent="0.3"/>
  <cols>
    <col min="1" max="1" width="25.21875" style="1" customWidth="1"/>
    <col min="2" max="2" width="11.44140625" style="1"/>
    <col min="3" max="3" width="11.44140625" style="1" customWidth="1"/>
    <col min="4" max="5" width="11.44140625" style="1"/>
    <col min="6" max="6" width="11.44140625" style="1" customWidth="1"/>
    <col min="7" max="7" width="20.6640625" style="1" customWidth="1"/>
    <col min="8" max="8" width="11.44140625" style="1" customWidth="1"/>
    <col min="9" max="9" width="23.6640625" style="1" customWidth="1"/>
    <col min="10" max="16" width="11.44140625" style="1" customWidth="1"/>
    <col min="17" max="17" width="23.6640625" style="1" customWidth="1"/>
    <col min="18" max="19" width="11.44140625" style="1"/>
    <col min="20" max="22" width="11.44140625" style="1" customWidth="1"/>
    <col min="23" max="23" width="11.44140625" style="1"/>
    <col min="24" max="24" width="24.33203125" style="1" customWidth="1"/>
    <col min="25" max="16384" width="11.44140625" style="1"/>
  </cols>
  <sheetData>
    <row r="1" spans="1:34" ht="25.8" x14ac:dyDescent="0.5">
      <c r="A1" s="98" t="s">
        <v>58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34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15"/>
      <c r="AA2" s="15"/>
      <c r="AB2" s="15"/>
      <c r="AC2" s="15"/>
      <c r="AD2" s="15"/>
      <c r="AE2" s="15"/>
      <c r="AF2" s="15"/>
      <c r="AG2" s="15"/>
      <c r="AH2" s="15"/>
    </row>
    <row r="3" spans="1:34" x14ac:dyDescent="0.3">
      <c r="A3" s="95" t="s">
        <v>0</v>
      </c>
      <c r="B3" s="101" t="s">
        <v>60</v>
      </c>
      <c r="C3" s="101"/>
      <c r="D3" s="101"/>
      <c r="E3" s="101"/>
      <c r="F3" s="95" t="s">
        <v>61</v>
      </c>
      <c r="G3" s="95"/>
      <c r="H3" s="95"/>
      <c r="I3" s="95"/>
      <c r="J3" s="95" t="s">
        <v>62</v>
      </c>
      <c r="K3" s="95"/>
      <c r="L3" s="95"/>
      <c r="M3" s="95"/>
      <c r="N3" s="95" t="s">
        <v>63</v>
      </c>
      <c r="O3" s="95"/>
      <c r="P3" s="95"/>
      <c r="Q3" s="95"/>
      <c r="R3" s="95" t="s">
        <v>64</v>
      </c>
      <c r="S3" s="95"/>
      <c r="T3" s="95"/>
      <c r="U3" s="95"/>
      <c r="V3" s="16"/>
      <c r="Z3" s="15"/>
      <c r="AA3" s="16"/>
      <c r="AB3" s="15"/>
      <c r="AC3" s="15"/>
      <c r="AD3" s="15"/>
      <c r="AE3" s="15"/>
      <c r="AF3" s="15"/>
      <c r="AG3" s="15"/>
      <c r="AH3" s="15"/>
    </row>
    <row r="4" spans="1:34" x14ac:dyDescent="0.3">
      <c r="A4" s="95" t="s">
        <v>0</v>
      </c>
      <c r="B4" s="7" t="s">
        <v>27</v>
      </c>
      <c r="C4" s="7" t="s">
        <v>26</v>
      </c>
      <c r="D4" s="7" t="s">
        <v>28</v>
      </c>
      <c r="E4" s="7" t="s">
        <v>29</v>
      </c>
      <c r="F4" s="7" t="s">
        <v>27</v>
      </c>
      <c r="G4" s="7" t="s">
        <v>26</v>
      </c>
      <c r="H4" s="7" t="s">
        <v>28</v>
      </c>
      <c r="I4" s="7" t="s">
        <v>29</v>
      </c>
      <c r="J4" s="7" t="s">
        <v>27</v>
      </c>
      <c r="K4" s="7" t="s">
        <v>26</v>
      </c>
      <c r="L4" s="7" t="s">
        <v>28</v>
      </c>
      <c r="M4" s="7" t="s">
        <v>29</v>
      </c>
      <c r="N4" s="7" t="s">
        <v>27</v>
      </c>
      <c r="O4" s="7" t="s">
        <v>26</v>
      </c>
      <c r="P4" s="7" t="s">
        <v>28</v>
      </c>
      <c r="Q4" s="7" t="s">
        <v>29</v>
      </c>
      <c r="R4" s="7" t="s">
        <v>27</v>
      </c>
      <c r="S4" s="7" t="s">
        <v>26</v>
      </c>
      <c r="T4" s="7" t="s">
        <v>28</v>
      </c>
      <c r="U4" s="7" t="s">
        <v>29</v>
      </c>
      <c r="V4" s="17"/>
      <c r="Z4" s="15"/>
      <c r="AA4" s="17"/>
      <c r="AB4" s="15"/>
      <c r="AC4" s="15"/>
      <c r="AD4" s="15"/>
      <c r="AE4" s="15"/>
      <c r="AF4" s="15"/>
      <c r="AG4" s="15"/>
      <c r="AH4" s="15"/>
    </row>
    <row r="5" spans="1:34" x14ac:dyDescent="0.3">
      <c r="A5" s="11" t="s">
        <v>1</v>
      </c>
      <c r="B5" s="35">
        <v>16489</v>
      </c>
      <c r="C5" s="35">
        <v>1950</v>
      </c>
      <c r="D5" s="35">
        <v>6086</v>
      </c>
      <c r="E5" s="35">
        <v>92</v>
      </c>
      <c r="F5" s="2">
        <v>15585</v>
      </c>
      <c r="G5" s="2">
        <v>1875</v>
      </c>
      <c r="H5" s="2">
        <v>3811</v>
      </c>
      <c r="I5" s="2">
        <v>65</v>
      </c>
      <c r="J5" s="2">
        <v>15574</v>
      </c>
      <c r="K5" s="2">
        <v>1842</v>
      </c>
      <c r="L5" s="2">
        <v>4223</v>
      </c>
      <c r="M5" s="2">
        <v>73</v>
      </c>
      <c r="N5" s="24">
        <v>20422</v>
      </c>
      <c r="O5" s="24">
        <v>2045</v>
      </c>
      <c r="P5" s="24">
        <v>4222</v>
      </c>
      <c r="Q5" s="24">
        <v>69</v>
      </c>
      <c r="R5" s="2">
        <v>21498</v>
      </c>
      <c r="S5" s="2">
        <v>2211</v>
      </c>
      <c r="T5" s="2">
        <v>3229</v>
      </c>
      <c r="U5" s="2">
        <v>92</v>
      </c>
      <c r="V5" s="15"/>
      <c r="Z5" s="15"/>
      <c r="AA5" s="15"/>
      <c r="AB5" s="15"/>
      <c r="AC5" s="33"/>
      <c r="AD5" s="15"/>
      <c r="AE5" s="15"/>
      <c r="AF5" s="15"/>
      <c r="AG5" s="15"/>
      <c r="AH5" s="15"/>
    </row>
    <row r="6" spans="1:34" x14ac:dyDescent="0.3">
      <c r="A6" s="11" t="s">
        <v>2</v>
      </c>
      <c r="B6" s="70">
        <v>8867</v>
      </c>
      <c r="C6" s="70">
        <v>1381</v>
      </c>
      <c r="D6" s="70">
        <v>7238</v>
      </c>
      <c r="E6" s="70">
        <v>119</v>
      </c>
      <c r="F6" s="2">
        <v>7024</v>
      </c>
      <c r="G6" s="2">
        <v>1382</v>
      </c>
      <c r="H6" s="2">
        <v>3647</v>
      </c>
      <c r="I6" s="2">
        <v>108</v>
      </c>
      <c r="J6" s="2">
        <v>8532</v>
      </c>
      <c r="K6" s="2">
        <v>1689</v>
      </c>
      <c r="L6" s="2">
        <v>4981</v>
      </c>
      <c r="M6" s="2">
        <v>125</v>
      </c>
      <c r="N6" s="24">
        <v>9880</v>
      </c>
      <c r="O6" s="24">
        <v>1942</v>
      </c>
      <c r="P6" s="24">
        <v>5398</v>
      </c>
      <c r="Q6" s="24">
        <v>116</v>
      </c>
      <c r="R6" s="2">
        <v>10105</v>
      </c>
      <c r="S6" s="2">
        <v>1714</v>
      </c>
      <c r="T6" s="2">
        <v>4244</v>
      </c>
      <c r="U6" s="2">
        <v>122</v>
      </c>
      <c r="V6" s="15"/>
      <c r="Z6" s="15"/>
      <c r="AA6" s="15"/>
      <c r="AB6" s="15"/>
      <c r="AC6" s="33"/>
      <c r="AD6" s="15"/>
      <c r="AE6" s="15"/>
      <c r="AF6" s="15"/>
      <c r="AG6" s="15"/>
      <c r="AH6" s="15"/>
    </row>
    <row r="7" spans="1:34" x14ac:dyDescent="0.3">
      <c r="A7" s="11" t="s">
        <v>3</v>
      </c>
      <c r="B7" s="70">
        <v>7328</v>
      </c>
      <c r="C7" s="70">
        <v>1388</v>
      </c>
      <c r="D7" s="70">
        <v>6422</v>
      </c>
      <c r="E7" s="70">
        <v>59</v>
      </c>
      <c r="F7" s="2">
        <v>5734</v>
      </c>
      <c r="G7" s="2">
        <v>1049</v>
      </c>
      <c r="H7" s="2">
        <v>2128</v>
      </c>
      <c r="I7" s="2">
        <v>47</v>
      </c>
      <c r="J7" s="2">
        <v>6159</v>
      </c>
      <c r="K7" s="2">
        <v>1081</v>
      </c>
      <c r="L7" s="2">
        <v>2478</v>
      </c>
      <c r="M7" s="2">
        <v>63</v>
      </c>
      <c r="N7" s="24">
        <v>6648</v>
      </c>
      <c r="O7" s="24">
        <v>1157</v>
      </c>
      <c r="P7" s="24">
        <v>2485</v>
      </c>
      <c r="Q7" s="24">
        <v>75</v>
      </c>
      <c r="R7" s="2">
        <v>6698</v>
      </c>
      <c r="S7" s="2">
        <v>1226</v>
      </c>
      <c r="T7" s="2">
        <v>1778</v>
      </c>
      <c r="U7" s="2">
        <v>71</v>
      </c>
      <c r="V7" s="15"/>
      <c r="Z7" s="15"/>
      <c r="AA7" s="15"/>
      <c r="AB7" s="15"/>
      <c r="AC7" s="33"/>
      <c r="AD7" s="29"/>
      <c r="AE7" s="30"/>
      <c r="AF7" s="30"/>
      <c r="AG7" s="15"/>
      <c r="AH7" s="15"/>
    </row>
    <row r="8" spans="1:34" x14ac:dyDescent="0.3">
      <c r="A8" s="11" t="s">
        <v>4</v>
      </c>
      <c r="B8" s="70">
        <v>3879</v>
      </c>
      <c r="C8" s="70">
        <v>549</v>
      </c>
      <c r="D8" s="70">
        <v>1249</v>
      </c>
      <c r="E8" s="70">
        <v>12</v>
      </c>
      <c r="F8" s="2">
        <v>3506</v>
      </c>
      <c r="G8" s="2">
        <v>529</v>
      </c>
      <c r="H8" s="2">
        <v>688</v>
      </c>
      <c r="I8" s="2">
        <v>10</v>
      </c>
      <c r="J8" s="2">
        <v>3729</v>
      </c>
      <c r="K8" s="2">
        <v>612</v>
      </c>
      <c r="L8" s="2">
        <v>667</v>
      </c>
      <c r="M8" s="2">
        <v>10</v>
      </c>
      <c r="N8" s="24">
        <v>5036</v>
      </c>
      <c r="O8" s="24">
        <v>659</v>
      </c>
      <c r="P8" s="24">
        <v>869</v>
      </c>
      <c r="Q8" s="24">
        <v>16</v>
      </c>
      <c r="R8" s="2">
        <v>5688</v>
      </c>
      <c r="S8" s="2">
        <v>638</v>
      </c>
      <c r="T8" s="2">
        <v>898</v>
      </c>
      <c r="U8" s="2">
        <v>10</v>
      </c>
      <c r="V8" s="15"/>
      <c r="Z8" s="15"/>
      <c r="AA8" s="15"/>
      <c r="AB8" s="15"/>
      <c r="AC8" s="33"/>
      <c r="AD8" s="29"/>
      <c r="AE8" s="31"/>
      <c r="AF8" s="31"/>
      <c r="AG8" s="15"/>
      <c r="AH8" s="15"/>
    </row>
    <row r="9" spans="1:34" x14ac:dyDescent="0.3">
      <c r="A9" s="11" t="s">
        <v>6</v>
      </c>
      <c r="B9" s="70">
        <v>6737</v>
      </c>
      <c r="C9" s="70">
        <v>850</v>
      </c>
      <c r="D9" s="70">
        <v>5629</v>
      </c>
      <c r="E9" s="70">
        <v>77</v>
      </c>
      <c r="F9" s="2">
        <v>4869</v>
      </c>
      <c r="G9" s="2">
        <v>748</v>
      </c>
      <c r="H9" s="2">
        <v>1644</v>
      </c>
      <c r="I9" s="2">
        <v>37</v>
      </c>
      <c r="J9" s="2">
        <v>5491</v>
      </c>
      <c r="K9" s="2">
        <v>780</v>
      </c>
      <c r="L9" s="2">
        <v>1884</v>
      </c>
      <c r="M9" s="2">
        <v>56</v>
      </c>
      <c r="N9" s="24">
        <v>5945</v>
      </c>
      <c r="O9" s="24">
        <v>887</v>
      </c>
      <c r="P9" s="24">
        <v>1978</v>
      </c>
      <c r="Q9" s="24">
        <v>52</v>
      </c>
      <c r="R9" s="2">
        <v>6101</v>
      </c>
      <c r="S9" s="2">
        <v>911</v>
      </c>
      <c r="T9" s="2">
        <v>1351</v>
      </c>
      <c r="U9" s="2">
        <v>58</v>
      </c>
      <c r="V9" s="15"/>
      <c r="Z9" s="15"/>
      <c r="AA9" s="15"/>
      <c r="AB9" s="15"/>
      <c r="AC9" s="33"/>
      <c r="AD9" s="15"/>
      <c r="AE9" s="31"/>
      <c r="AF9" s="31"/>
      <c r="AG9" s="15"/>
      <c r="AH9" s="15"/>
    </row>
    <row r="10" spans="1:34" x14ac:dyDescent="0.3">
      <c r="A10" s="11" t="s">
        <v>7</v>
      </c>
      <c r="B10" s="70">
        <v>15120</v>
      </c>
      <c r="C10" s="70">
        <v>3306</v>
      </c>
      <c r="D10" s="70">
        <v>24692</v>
      </c>
      <c r="E10" s="70">
        <v>396</v>
      </c>
      <c r="F10" s="2">
        <v>11438</v>
      </c>
      <c r="G10" s="2">
        <v>4777</v>
      </c>
      <c r="H10" s="2">
        <v>11149</v>
      </c>
      <c r="I10" s="2">
        <v>305</v>
      </c>
      <c r="J10" s="2">
        <v>12880</v>
      </c>
      <c r="K10" s="2">
        <v>4959</v>
      </c>
      <c r="L10" s="2">
        <v>13171</v>
      </c>
      <c r="M10" s="2">
        <v>325</v>
      </c>
      <c r="N10" s="24">
        <v>17035</v>
      </c>
      <c r="O10" s="24">
        <v>4674</v>
      </c>
      <c r="P10" s="24">
        <v>13893</v>
      </c>
      <c r="Q10" s="24">
        <v>410</v>
      </c>
      <c r="R10" s="2">
        <v>15734</v>
      </c>
      <c r="S10" s="2">
        <v>4316</v>
      </c>
      <c r="T10" s="2">
        <v>6480</v>
      </c>
      <c r="U10" s="2">
        <v>296</v>
      </c>
      <c r="V10" s="15"/>
      <c r="Z10" s="15"/>
      <c r="AA10" s="15"/>
      <c r="AB10" s="15"/>
      <c r="AC10" s="33"/>
      <c r="AD10" s="15"/>
      <c r="AE10" s="15"/>
      <c r="AF10" s="15"/>
      <c r="AG10" s="15"/>
      <c r="AH10" s="15"/>
    </row>
    <row r="11" spans="1:34" x14ac:dyDescent="0.3">
      <c r="A11" s="11" t="s">
        <v>8</v>
      </c>
      <c r="B11" s="70">
        <v>8495</v>
      </c>
      <c r="C11" s="70">
        <v>1554</v>
      </c>
      <c r="D11" s="70">
        <v>12745</v>
      </c>
      <c r="E11" s="70">
        <v>202</v>
      </c>
      <c r="F11" s="2">
        <v>6799</v>
      </c>
      <c r="G11" s="2">
        <v>2129</v>
      </c>
      <c r="H11" s="2">
        <v>6419</v>
      </c>
      <c r="I11" s="2">
        <v>122</v>
      </c>
      <c r="J11" s="2">
        <v>7759</v>
      </c>
      <c r="K11" s="2">
        <v>2350</v>
      </c>
      <c r="L11" s="2">
        <v>7245</v>
      </c>
      <c r="M11" s="2">
        <v>183</v>
      </c>
      <c r="N11" s="24">
        <v>9553</v>
      </c>
      <c r="O11" s="24">
        <v>2258</v>
      </c>
      <c r="P11" s="24">
        <v>7698</v>
      </c>
      <c r="Q11" s="24">
        <v>177</v>
      </c>
      <c r="R11" s="2">
        <v>9028</v>
      </c>
      <c r="S11" s="2">
        <v>2507</v>
      </c>
      <c r="T11" s="2">
        <v>4156</v>
      </c>
      <c r="U11" s="2">
        <v>151</v>
      </c>
      <c r="V11" s="15"/>
      <c r="Z11" s="15"/>
      <c r="AA11" s="15"/>
      <c r="AB11" s="15"/>
      <c r="AC11" s="33"/>
      <c r="AD11" s="15"/>
      <c r="AE11" s="15"/>
      <c r="AF11" s="15"/>
      <c r="AG11" s="15"/>
      <c r="AH11" s="15"/>
    </row>
    <row r="12" spans="1:34" x14ac:dyDescent="0.3">
      <c r="A12" s="11" t="s">
        <v>9</v>
      </c>
      <c r="B12" s="70">
        <v>67390</v>
      </c>
      <c r="C12" s="70">
        <v>12052</v>
      </c>
      <c r="D12" s="70">
        <v>41752</v>
      </c>
      <c r="E12" s="70">
        <v>675</v>
      </c>
      <c r="F12" s="2">
        <v>62368</v>
      </c>
      <c r="G12" s="2">
        <v>12863</v>
      </c>
      <c r="H12" s="2">
        <v>26854</v>
      </c>
      <c r="I12" s="2">
        <v>492</v>
      </c>
      <c r="J12" s="2">
        <v>61068</v>
      </c>
      <c r="K12" s="2">
        <v>12256</v>
      </c>
      <c r="L12" s="2">
        <v>32111</v>
      </c>
      <c r="M12" s="2">
        <v>548</v>
      </c>
      <c r="N12" s="24">
        <v>81202</v>
      </c>
      <c r="O12" s="24">
        <v>13944</v>
      </c>
      <c r="P12" s="24">
        <v>28865</v>
      </c>
      <c r="Q12" s="24">
        <v>624</v>
      </c>
      <c r="R12" s="2">
        <v>79713</v>
      </c>
      <c r="S12" s="2">
        <v>14646</v>
      </c>
      <c r="T12" s="2">
        <v>17251</v>
      </c>
      <c r="U12" s="2">
        <v>499</v>
      </c>
      <c r="V12" s="15"/>
      <c r="Z12" s="15"/>
      <c r="AA12" s="15"/>
      <c r="AB12" s="15"/>
      <c r="AC12" s="33"/>
      <c r="AD12" s="15"/>
      <c r="AE12" s="15"/>
      <c r="AF12" s="15"/>
      <c r="AG12" s="15"/>
      <c r="AH12" s="15"/>
    </row>
    <row r="13" spans="1:34" x14ac:dyDescent="0.3">
      <c r="A13" s="11" t="s">
        <v>10</v>
      </c>
      <c r="B13" s="70">
        <v>16931</v>
      </c>
      <c r="C13" s="70">
        <v>2212</v>
      </c>
      <c r="D13" s="70">
        <v>14970</v>
      </c>
      <c r="E13" s="70">
        <v>220</v>
      </c>
      <c r="F13" s="2">
        <v>14746</v>
      </c>
      <c r="G13" s="2">
        <v>2670</v>
      </c>
      <c r="H13" s="2">
        <v>6973</v>
      </c>
      <c r="I13" s="2">
        <v>132</v>
      </c>
      <c r="J13" s="2">
        <v>14581</v>
      </c>
      <c r="K13" s="2">
        <v>3010</v>
      </c>
      <c r="L13" s="2">
        <v>7206</v>
      </c>
      <c r="M13" s="2">
        <v>136</v>
      </c>
      <c r="N13" s="24">
        <v>18915</v>
      </c>
      <c r="O13" s="24">
        <v>2841</v>
      </c>
      <c r="P13" s="24">
        <v>6591</v>
      </c>
      <c r="Q13" s="24">
        <v>173</v>
      </c>
      <c r="R13" s="2">
        <v>20053</v>
      </c>
      <c r="S13" s="2">
        <v>3564</v>
      </c>
      <c r="T13" s="2">
        <v>4054</v>
      </c>
      <c r="U13" s="2">
        <v>122</v>
      </c>
      <c r="V13" s="15"/>
      <c r="Z13" s="15"/>
      <c r="AA13" s="15"/>
      <c r="AB13" s="15"/>
      <c r="AC13" s="33"/>
      <c r="AD13" s="15"/>
      <c r="AE13" s="15"/>
      <c r="AF13" s="15"/>
      <c r="AG13" s="15"/>
      <c r="AH13" s="15"/>
    </row>
    <row r="14" spans="1:34" x14ac:dyDescent="0.3">
      <c r="A14" s="11" t="s">
        <v>11</v>
      </c>
      <c r="B14" s="70">
        <v>2669</v>
      </c>
      <c r="C14" s="70">
        <v>573</v>
      </c>
      <c r="D14" s="70">
        <v>3183</v>
      </c>
      <c r="E14" s="70">
        <v>132</v>
      </c>
      <c r="F14" s="2">
        <v>2191</v>
      </c>
      <c r="G14" s="2">
        <v>666</v>
      </c>
      <c r="H14" s="2">
        <v>1352</v>
      </c>
      <c r="I14" s="2">
        <v>171</v>
      </c>
      <c r="J14" s="2">
        <v>2379</v>
      </c>
      <c r="K14" s="2">
        <v>742</v>
      </c>
      <c r="L14" s="2">
        <v>1278</v>
      </c>
      <c r="M14" s="2">
        <v>166</v>
      </c>
      <c r="N14" s="24">
        <v>2883</v>
      </c>
      <c r="O14" s="24">
        <v>693</v>
      </c>
      <c r="P14" s="24">
        <v>1529</v>
      </c>
      <c r="Q14" s="24">
        <v>133</v>
      </c>
      <c r="R14" s="2">
        <v>3259</v>
      </c>
      <c r="S14" s="2">
        <v>815</v>
      </c>
      <c r="T14" s="2">
        <v>1218</v>
      </c>
      <c r="U14" s="2">
        <v>164</v>
      </c>
      <c r="V14" s="15"/>
      <c r="Z14" s="15"/>
      <c r="AA14" s="15"/>
      <c r="AB14" s="15"/>
      <c r="AC14" s="33"/>
      <c r="AD14" s="15"/>
      <c r="AE14" s="15"/>
      <c r="AF14" s="15"/>
      <c r="AG14" s="15"/>
      <c r="AH14" s="15"/>
    </row>
    <row r="15" spans="1:34" x14ac:dyDescent="0.3">
      <c r="A15" s="11" t="s">
        <v>12</v>
      </c>
      <c r="B15" s="70">
        <v>7683</v>
      </c>
      <c r="C15" s="70">
        <v>1252</v>
      </c>
      <c r="D15" s="70">
        <v>9975</v>
      </c>
      <c r="E15" s="70">
        <v>96</v>
      </c>
      <c r="F15" s="2">
        <v>6396</v>
      </c>
      <c r="G15" s="2">
        <v>1569</v>
      </c>
      <c r="H15" s="2">
        <v>5833</v>
      </c>
      <c r="I15" s="2">
        <v>85</v>
      </c>
      <c r="J15" s="2">
        <v>6758</v>
      </c>
      <c r="K15" s="2">
        <v>1908</v>
      </c>
      <c r="L15" s="2">
        <v>5832</v>
      </c>
      <c r="M15" s="2">
        <v>74</v>
      </c>
      <c r="N15" s="24">
        <v>9387</v>
      </c>
      <c r="O15" s="24">
        <v>2363</v>
      </c>
      <c r="P15" s="24">
        <v>5453</v>
      </c>
      <c r="Q15" s="24">
        <v>115</v>
      </c>
      <c r="R15" s="2">
        <v>9903</v>
      </c>
      <c r="S15" s="2">
        <v>2223</v>
      </c>
      <c r="T15" s="2">
        <v>3966</v>
      </c>
      <c r="U15" s="2">
        <v>107</v>
      </c>
      <c r="V15" s="15"/>
      <c r="Z15" s="15"/>
      <c r="AA15" s="15"/>
      <c r="AB15" s="15"/>
      <c r="AC15" s="5"/>
    </row>
    <row r="16" spans="1:34" x14ac:dyDescent="0.3">
      <c r="A16" s="11" t="s">
        <v>13</v>
      </c>
      <c r="B16" s="70">
        <v>2243</v>
      </c>
      <c r="C16" s="70">
        <v>495</v>
      </c>
      <c r="D16" s="70">
        <v>3860</v>
      </c>
      <c r="E16" s="70">
        <v>94</v>
      </c>
      <c r="F16" s="2">
        <v>2078</v>
      </c>
      <c r="G16" s="2">
        <v>636</v>
      </c>
      <c r="H16" s="2">
        <v>1838</v>
      </c>
      <c r="I16" s="2">
        <v>63</v>
      </c>
      <c r="J16" s="2">
        <v>2171</v>
      </c>
      <c r="K16" s="2">
        <v>710</v>
      </c>
      <c r="L16" s="2">
        <v>2183</v>
      </c>
      <c r="M16" s="2">
        <v>77</v>
      </c>
      <c r="N16" s="24">
        <v>2805</v>
      </c>
      <c r="O16" s="24">
        <v>764</v>
      </c>
      <c r="P16" s="24">
        <v>2276</v>
      </c>
      <c r="Q16" s="24">
        <v>81</v>
      </c>
      <c r="R16" s="2">
        <v>2746</v>
      </c>
      <c r="S16" s="2">
        <v>856</v>
      </c>
      <c r="T16" s="2">
        <v>1177</v>
      </c>
      <c r="U16" s="2">
        <v>75</v>
      </c>
      <c r="V16" s="15"/>
      <c r="Z16" s="15"/>
      <c r="AA16" s="15"/>
      <c r="AB16" s="15"/>
      <c r="AC16" s="5"/>
    </row>
    <row r="17" spans="1:29" x14ac:dyDescent="0.3">
      <c r="A17" s="11" t="s">
        <v>14</v>
      </c>
      <c r="B17" s="70">
        <v>50938</v>
      </c>
      <c r="C17" s="70">
        <v>9777</v>
      </c>
      <c r="D17" s="70">
        <v>54230</v>
      </c>
      <c r="E17" s="70">
        <v>1065</v>
      </c>
      <c r="F17" s="2">
        <v>43702</v>
      </c>
      <c r="G17" s="2">
        <v>10406</v>
      </c>
      <c r="H17" s="2">
        <v>24960</v>
      </c>
      <c r="I17" s="2">
        <v>794</v>
      </c>
      <c r="J17" s="2">
        <v>44644</v>
      </c>
      <c r="K17" s="2">
        <v>11197</v>
      </c>
      <c r="L17" s="2">
        <v>26730</v>
      </c>
      <c r="M17" s="2">
        <v>1035</v>
      </c>
      <c r="N17" s="24">
        <v>55968</v>
      </c>
      <c r="O17" s="24">
        <v>12549</v>
      </c>
      <c r="P17" s="24">
        <v>28451</v>
      </c>
      <c r="Q17" s="24">
        <v>934</v>
      </c>
      <c r="R17" s="2">
        <v>55356</v>
      </c>
      <c r="S17" s="2">
        <v>12003</v>
      </c>
      <c r="T17" s="2">
        <v>15522</v>
      </c>
      <c r="U17" s="2">
        <v>796</v>
      </c>
      <c r="V17" s="15"/>
      <c r="Z17" s="15"/>
      <c r="AA17" s="15"/>
      <c r="AB17" s="15"/>
      <c r="AC17" s="5"/>
    </row>
    <row r="18" spans="1:29" x14ac:dyDescent="0.3">
      <c r="A18" s="11" t="s">
        <v>15</v>
      </c>
      <c r="B18" s="70">
        <v>3967</v>
      </c>
      <c r="C18" s="70">
        <v>434</v>
      </c>
      <c r="D18" s="70">
        <v>2870</v>
      </c>
      <c r="E18" s="70">
        <v>46</v>
      </c>
      <c r="F18" s="2">
        <v>3436</v>
      </c>
      <c r="G18" s="2">
        <v>420</v>
      </c>
      <c r="H18" s="2">
        <v>897</v>
      </c>
      <c r="I18" s="2">
        <v>13</v>
      </c>
      <c r="J18" s="2">
        <v>3413</v>
      </c>
      <c r="K18" s="2">
        <v>411</v>
      </c>
      <c r="L18" s="2">
        <v>905</v>
      </c>
      <c r="M18" s="2">
        <v>16</v>
      </c>
      <c r="N18" s="24">
        <v>3967</v>
      </c>
      <c r="O18" s="24">
        <v>518</v>
      </c>
      <c r="P18" s="24">
        <v>927</v>
      </c>
      <c r="Q18" s="24">
        <v>15</v>
      </c>
      <c r="R18" s="2">
        <v>4309</v>
      </c>
      <c r="S18" s="2">
        <v>639</v>
      </c>
      <c r="T18" s="2">
        <v>715</v>
      </c>
      <c r="U18" s="2">
        <v>24</v>
      </c>
      <c r="V18" s="15"/>
      <c r="Z18" s="15"/>
      <c r="AA18" s="15"/>
      <c r="AB18" s="15"/>
      <c r="AC18" s="5"/>
    </row>
    <row r="19" spans="1:29" x14ac:dyDescent="0.3">
      <c r="A19" s="11" t="s">
        <v>16</v>
      </c>
      <c r="B19" s="70">
        <v>4247</v>
      </c>
      <c r="C19" s="70">
        <v>804</v>
      </c>
      <c r="D19" s="70">
        <v>5950</v>
      </c>
      <c r="E19" s="70">
        <v>143</v>
      </c>
      <c r="F19" s="2">
        <v>3565</v>
      </c>
      <c r="G19" s="2">
        <v>1034</v>
      </c>
      <c r="H19" s="2">
        <v>2691</v>
      </c>
      <c r="I19" s="2">
        <v>71</v>
      </c>
      <c r="J19" s="2">
        <v>4038</v>
      </c>
      <c r="K19" s="2">
        <v>1400</v>
      </c>
      <c r="L19" s="2">
        <v>3053</v>
      </c>
      <c r="M19" s="2">
        <v>90</v>
      </c>
      <c r="N19" s="24">
        <v>5451</v>
      </c>
      <c r="O19" s="24">
        <v>1711</v>
      </c>
      <c r="P19" s="24">
        <v>3153</v>
      </c>
      <c r="Q19" s="24">
        <v>119</v>
      </c>
      <c r="R19" s="2">
        <v>5568</v>
      </c>
      <c r="S19" s="2">
        <v>1389</v>
      </c>
      <c r="T19" s="2">
        <v>1582</v>
      </c>
      <c r="U19" s="2">
        <v>95</v>
      </c>
      <c r="V19" s="15"/>
      <c r="Z19" s="15"/>
      <c r="AA19" s="15"/>
      <c r="AB19" s="15"/>
      <c r="AC19" s="5"/>
    </row>
    <row r="20" spans="1:29" x14ac:dyDescent="0.3">
      <c r="A20" s="11" t="s">
        <v>17</v>
      </c>
      <c r="B20" s="70">
        <v>14002</v>
      </c>
      <c r="C20" s="70">
        <v>2651</v>
      </c>
      <c r="D20" s="70">
        <v>25032</v>
      </c>
      <c r="E20" s="70">
        <v>339</v>
      </c>
      <c r="F20" s="2">
        <v>10483</v>
      </c>
      <c r="G20" s="2">
        <v>2291</v>
      </c>
      <c r="H20" s="2">
        <v>5878</v>
      </c>
      <c r="I20" s="2">
        <v>210</v>
      </c>
      <c r="J20" s="2">
        <v>12984</v>
      </c>
      <c r="K20" s="2">
        <v>4132</v>
      </c>
      <c r="L20" s="2">
        <v>7184</v>
      </c>
      <c r="M20" s="2">
        <v>256</v>
      </c>
      <c r="N20" s="24">
        <v>15212</v>
      </c>
      <c r="O20" s="24">
        <v>3746</v>
      </c>
      <c r="P20" s="24">
        <v>7457</v>
      </c>
      <c r="Q20" s="24">
        <v>273</v>
      </c>
      <c r="R20" s="2">
        <v>16411</v>
      </c>
      <c r="S20" s="2">
        <v>4057</v>
      </c>
      <c r="T20" s="2">
        <v>3931</v>
      </c>
      <c r="U20" s="2">
        <v>209</v>
      </c>
      <c r="V20" s="15"/>
      <c r="Z20" s="15"/>
      <c r="AA20" s="15"/>
      <c r="AB20" s="15"/>
      <c r="AC20" s="5"/>
    </row>
    <row r="21" spans="1:29" x14ac:dyDescent="0.3">
      <c r="A21" s="12" t="s">
        <v>18</v>
      </c>
      <c r="B21" s="36">
        <f>SUM(B5:B20)</f>
        <v>236985</v>
      </c>
      <c r="C21" s="36">
        <f>SUM(C5:C20)</f>
        <v>41228</v>
      </c>
      <c r="D21" s="36">
        <f>SUM(D5:D20)</f>
        <v>225883</v>
      </c>
      <c r="E21" s="36">
        <f>SUM(E5:E20)</f>
        <v>3767</v>
      </c>
      <c r="F21" s="36">
        <f>SUM(F5:F20)</f>
        <v>203920</v>
      </c>
      <c r="G21" s="36">
        <f t="shared" ref="G21" si="0">SUM(G5:G20)</f>
        <v>45044</v>
      </c>
      <c r="H21" s="36">
        <f t="shared" ref="H21" si="1">SUM(H5:H20)</f>
        <v>106762</v>
      </c>
      <c r="I21" s="36">
        <f t="shared" ref="I21" si="2">SUM(I5:I20)</f>
        <v>2725</v>
      </c>
      <c r="J21" s="36">
        <f t="shared" ref="J21" si="3">SUM(J5:J20)</f>
        <v>212160</v>
      </c>
      <c r="K21" s="36">
        <f t="shared" ref="K21" si="4">SUM(K5:K20)</f>
        <v>49079</v>
      </c>
      <c r="L21" s="36">
        <f t="shared" ref="L21" si="5">SUM(L5:L20)</f>
        <v>121131</v>
      </c>
      <c r="M21" s="36">
        <f t="shared" ref="M21" si="6">SUM(M5:M20)</f>
        <v>3233</v>
      </c>
      <c r="N21" s="36">
        <f t="shared" ref="N21" si="7">SUM(N5:N20)</f>
        <v>270309</v>
      </c>
      <c r="O21" s="36">
        <f t="shared" ref="O21" si="8">SUM(O5:O20)</f>
        <v>52751</v>
      </c>
      <c r="P21" s="36">
        <f t="shared" ref="P21" si="9">SUM(P5:P20)</f>
        <v>121245</v>
      </c>
      <c r="Q21" s="36">
        <f t="shared" ref="Q21" si="10">SUM(Q5:Q20)</f>
        <v>3382</v>
      </c>
      <c r="R21" s="36">
        <f>SUM(R5:R20)</f>
        <v>272170</v>
      </c>
      <c r="S21" s="36">
        <f>SUM(S5:S20)</f>
        <v>53715</v>
      </c>
      <c r="T21" s="36">
        <f>SUM(T5:T20)</f>
        <v>71552</v>
      </c>
      <c r="U21" s="36">
        <f>SUM(U5:U20)</f>
        <v>2891</v>
      </c>
      <c r="V21" s="81"/>
      <c r="Z21" s="15"/>
      <c r="AA21" s="81"/>
      <c r="AB21" s="15"/>
      <c r="AC21" s="5"/>
    </row>
    <row r="22" spans="1:29" x14ac:dyDescent="0.3">
      <c r="A22" s="55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15"/>
      <c r="AA22" s="15"/>
      <c r="AB22" s="15"/>
      <c r="AC22" s="40"/>
    </row>
    <row r="23" spans="1:29" x14ac:dyDescent="0.3">
      <c r="A23" s="32" t="s">
        <v>57</v>
      </c>
      <c r="B23" s="40"/>
      <c r="C23" s="64"/>
      <c r="D23" s="40"/>
      <c r="E23" s="40"/>
      <c r="F23" s="40"/>
      <c r="G23" s="40"/>
      <c r="H23" s="40"/>
      <c r="I23" s="40"/>
      <c r="J23" s="40"/>
      <c r="K23" s="40"/>
      <c r="L23" s="40"/>
      <c r="M23" s="84"/>
      <c r="N23" s="40"/>
      <c r="O23" s="84"/>
      <c r="P23" s="40"/>
      <c r="Q23" s="40"/>
      <c r="R23" s="84"/>
      <c r="S23" s="40"/>
      <c r="T23" s="84"/>
      <c r="U23" s="40"/>
      <c r="V23" s="40"/>
      <c r="W23" s="85"/>
      <c r="X23" s="40"/>
      <c r="Y23" s="84"/>
      <c r="Z23" s="34"/>
      <c r="AA23" s="15"/>
      <c r="AB23" s="15"/>
      <c r="AC23" s="40"/>
    </row>
    <row r="24" spans="1:29" x14ac:dyDescent="0.3">
      <c r="A24" s="32" t="s">
        <v>56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86"/>
      <c r="U24" s="87"/>
      <c r="V24" s="40"/>
      <c r="W24" s="40"/>
      <c r="X24" s="40"/>
      <c r="Y24" s="40"/>
      <c r="Z24" s="84"/>
      <c r="AA24" s="40"/>
      <c r="AB24" s="40"/>
      <c r="AC24" s="40"/>
    </row>
    <row r="25" spans="1:29" x14ac:dyDescent="0.3">
      <c r="A25" s="32" t="s">
        <v>44</v>
      </c>
      <c r="B25" s="40"/>
      <c r="C25" s="40"/>
      <c r="D25" s="40"/>
      <c r="E25" s="40"/>
      <c r="F25" s="40"/>
      <c r="G25" s="40"/>
      <c r="H25" s="82"/>
      <c r="I25" s="82"/>
      <c r="J25" s="82"/>
      <c r="K25" s="82"/>
      <c r="L25" s="82"/>
      <c r="M25" s="82"/>
      <c r="N25" s="40"/>
      <c r="O25" s="40"/>
      <c r="P25" s="40"/>
      <c r="Q25" s="40"/>
      <c r="R25" s="40"/>
      <c r="S25" s="40"/>
      <c r="T25" s="40"/>
      <c r="U25" s="40"/>
      <c r="V25" s="40"/>
      <c r="W25" s="84"/>
      <c r="X25" s="40"/>
      <c r="Y25" s="40"/>
      <c r="Z25" s="85"/>
      <c r="AA25" s="40"/>
      <c r="AB25" s="40"/>
      <c r="AC25" s="40"/>
    </row>
    <row r="26" spans="1:29" x14ac:dyDescent="0.3">
      <c r="A26" s="32" t="s">
        <v>43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</row>
    <row r="27" spans="1:29" x14ac:dyDescent="0.3">
      <c r="A27" s="23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</row>
    <row r="28" spans="1:29" ht="25.8" x14ac:dyDescent="0.3">
      <c r="A28" s="99" t="s">
        <v>58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115"/>
      <c r="X28" s="115"/>
      <c r="Y28" s="115"/>
      <c r="Z28" s="115"/>
      <c r="AA28" s="115"/>
      <c r="AB28" s="115"/>
    </row>
    <row r="29" spans="1:29" x14ac:dyDescent="0.3">
      <c r="A29" s="45" t="s">
        <v>49</v>
      </c>
      <c r="B29" s="40"/>
      <c r="C29" s="114"/>
      <c r="D29" s="114"/>
      <c r="E29" s="114"/>
      <c r="F29" s="114"/>
      <c r="G29" s="46"/>
      <c r="H29" s="23"/>
      <c r="I29" s="45" t="s">
        <v>51</v>
      </c>
      <c r="J29" s="23"/>
      <c r="K29" s="23"/>
      <c r="L29" s="23"/>
      <c r="M29" s="23"/>
      <c r="N29" s="23"/>
      <c r="O29" s="23"/>
      <c r="P29" s="23"/>
      <c r="Q29" s="58" t="s">
        <v>65</v>
      </c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</row>
    <row r="30" spans="1:29" x14ac:dyDescent="0.3">
      <c r="A30" s="95" t="s">
        <v>0</v>
      </c>
      <c r="B30" s="97" t="s">
        <v>19</v>
      </c>
      <c r="C30" s="97"/>
      <c r="D30" s="97"/>
      <c r="E30" s="97"/>
      <c r="F30" s="97"/>
      <c r="G30" s="48"/>
      <c r="H30" s="48"/>
      <c r="I30" s="95" t="s">
        <v>0</v>
      </c>
      <c r="J30" s="95" t="s">
        <v>46</v>
      </c>
      <c r="K30" s="95"/>
      <c r="L30" s="95"/>
      <c r="M30" s="95"/>
      <c r="N30" s="95"/>
      <c r="O30" s="23"/>
      <c r="P30" s="23"/>
      <c r="Q30" s="95" t="s">
        <v>0</v>
      </c>
      <c r="R30" s="95" t="str">
        <f>+R3</f>
        <v>2T2024</v>
      </c>
      <c r="S30" s="95"/>
      <c r="T30" s="95"/>
      <c r="U30" s="95"/>
      <c r="V30" s="95"/>
      <c r="W30" s="23"/>
      <c r="X30" s="23"/>
      <c r="Y30" s="23"/>
      <c r="Z30" s="23"/>
      <c r="AA30" s="23"/>
    </row>
    <row r="31" spans="1:29" ht="26.4" x14ac:dyDescent="0.3">
      <c r="A31" s="95" t="s">
        <v>0</v>
      </c>
      <c r="B31" s="37" t="str">
        <f>+J31</f>
        <v>2T2023</v>
      </c>
      <c r="C31" s="37" t="str">
        <f t="shared" ref="C31:F31" si="11">+K31</f>
        <v>3T2023</v>
      </c>
      <c r="D31" s="37" t="str">
        <f t="shared" si="11"/>
        <v>4T2023</v>
      </c>
      <c r="E31" s="37" t="str">
        <f t="shared" si="11"/>
        <v>1T2024</v>
      </c>
      <c r="F31" s="37" t="str">
        <f t="shared" si="11"/>
        <v>2T2024</v>
      </c>
      <c r="G31" s="62"/>
      <c r="H31" s="62"/>
      <c r="I31" s="95" t="s">
        <v>0</v>
      </c>
      <c r="J31" s="37" t="str">
        <f>+J52</f>
        <v>2T2023</v>
      </c>
      <c r="K31" s="37" t="str">
        <f t="shared" ref="K31:N31" si="12">+K52</f>
        <v>3T2023</v>
      </c>
      <c r="L31" s="37" t="str">
        <f t="shared" si="12"/>
        <v>4T2023</v>
      </c>
      <c r="M31" s="37" t="str">
        <f t="shared" si="12"/>
        <v>1T2024</v>
      </c>
      <c r="N31" s="37" t="str">
        <f t="shared" si="12"/>
        <v>2T2024</v>
      </c>
      <c r="O31" s="62"/>
      <c r="P31" s="62"/>
      <c r="Q31" s="95"/>
      <c r="R31" s="7" t="s">
        <v>27</v>
      </c>
      <c r="S31" s="7" t="s">
        <v>26</v>
      </c>
      <c r="T31" s="7" t="s">
        <v>28</v>
      </c>
      <c r="U31" s="7" t="s">
        <v>29</v>
      </c>
      <c r="V31" s="7" t="s">
        <v>22</v>
      </c>
      <c r="W31" s="23"/>
      <c r="X31" s="23"/>
      <c r="Y31" s="23"/>
      <c r="Z31" s="23"/>
      <c r="AA31" s="23"/>
    </row>
    <row r="32" spans="1:29" x14ac:dyDescent="0.3">
      <c r="A32" s="11" t="s">
        <v>1</v>
      </c>
      <c r="B32" s="2">
        <v>24617</v>
      </c>
      <c r="C32" s="2">
        <v>21336</v>
      </c>
      <c r="D32" s="2">
        <v>21712</v>
      </c>
      <c r="E32" s="2">
        <v>26758</v>
      </c>
      <c r="F32" s="2">
        <v>27030</v>
      </c>
      <c r="G32" s="50"/>
      <c r="H32" s="50"/>
      <c r="I32" s="8" t="s">
        <v>1</v>
      </c>
      <c r="J32" s="2">
        <v>6086</v>
      </c>
      <c r="K32" s="2">
        <v>3811</v>
      </c>
      <c r="L32" s="2">
        <v>4223</v>
      </c>
      <c r="M32" s="2">
        <v>4222</v>
      </c>
      <c r="N32" s="2">
        <v>3229</v>
      </c>
      <c r="O32" s="47"/>
      <c r="P32" s="39"/>
      <c r="Q32" s="11" t="s">
        <v>1</v>
      </c>
      <c r="R32" s="24">
        <v>21498</v>
      </c>
      <c r="S32" s="24">
        <v>2211</v>
      </c>
      <c r="T32" s="24">
        <v>3229</v>
      </c>
      <c r="U32" s="24">
        <v>92</v>
      </c>
      <c r="V32" s="26">
        <f>SUM(R32:U32)</f>
        <v>27030</v>
      </c>
      <c r="W32" s="23"/>
      <c r="X32" s="23"/>
      <c r="Y32" s="23"/>
      <c r="Z32" s="23"/>
      <c r="AA32" s="23"/>
    </row>
    <row r="33" spans="1:27" x14ac:dyDescent="0.3">
      <c r="A33" s="11" t="s">
        <v>2</v>
      </c>
      <c r="B33" s="2">
        <v>17605</v>
      </c>
      <c r="C33" s="2">
        <v>12161</v>
      </c>
      <c r="D33" s="2">
        <v>15327</v>
      </c>
      <c r="E33" s="2">
        <v>17336</v>
      </c>
      <c r="F33" s="2">
        <v>16185</v>
      </c>
      <c r="G33" s="50"/>
      <c r="H33" s="50"/>
      <c r="I33" s="8" t="s">
        <v>2</v>
      </c>
      <c r="J33" s="2">
        <v>7238</v>
      </c>
      <c r="K33" s="2">
        <v>3647</v>
      </c>
      <c r="L33" s="2">
        <v>4981</v>
      </c>
      <c r="M33" s="2">
        <v>5398</v>
      </c>
      <c r="N33" s="2">
        <v>4244</v>
      </c>
      <c r="O33" s="47"/>
      <c r="P33" s="39"/>
      <c r="Q33" s="11" t="s">
        <v>2</v>
      </c>
      <c r="R33" s="24">
        <v>10105</v>
      </c>
      <c r="S33" s="24">
        <v>1714</v>
      </c>
      <c r="T33" s="24">
        <v>4244</v>
      </c>
      <c r="U33" s="24">
        <v>122</v>
      </c>
      <c r="V33" s="26">
        <f t="shared" ref="V33:V47" si="13">SUM(R33:U33)</f>
        <v>16185</v>
      </c>
      <c r="W33" s="23"/>
      <c r="X33" s="23"/>
      <c r="Y33" s="23"/>
      <c r="Z33" s="23"/>
      <c r="AA33" s="23"/>
    </row>
    <row r="34" spans="1:27" x14ac:dyDescent="0.3">
      <c r="A34" s="11" t="s">
        <v>3</v>
      </c>
      <c r="B34" s="2">
        <v>15197</v>
      </c>
      <c r="C34" s="2">
        <v>8958</v>
      </c>
      <c r="D34" s="2">
        <v>9781</v>
      </c>
      <c r="E34" s="2">
        <v>10365</v>
      </c>
      <c r="F34" s="2">
        <v>9773</v>
      </c>
      <c r="G34" s="50"/>
      <c r="H34" s="50"/>
      <c r="I34" s="8" t="s">
        <v>3</v>
      </c>
      <c r="J34" s="2">
        <v>6422</v>
      </c>
      <c r="K34" s="2">
        <v>2128</v>
      </c>
      <c r="L34" s="2">
        <v>2478</v>
      </c>
      <c r="M34" s="2">
        <v>2485</v>
      </c>
      <c r="N34" s="2">
        <v>1778</v>
      </c>
      <c r="O34" s="47"/>
      <c r="P34" s="39"/>
      <c r="Q34" s="11" t="s">
        <v>3</v>
      </c>
      <c r="R34" s="24">
        <v>6698</v>
      </c>
      <c r="S34" s="24">
        <v>1226</v>
      </c>
      <c r="T34" s="24">
        <v>1778</v>
      </c>
      <c r="U34" s="24">
        <v>71</v>
      </c>
      <c r="V34" s="26">
        <f t="shared" si="13"/>
        <v>9773</v>
      </c>
      <c r="W34" s="23"/>
      <c r="X34" s="23"/>
      <c r="Y34" s="23"/>
      <c r="Z34" s="23"/>
      <c r="AA34" s="23"/>
    </row>
    <row r="35" spans="1:27" x14ac:dyDescent="0.3">
      <c r="A35" s="11" t="s">
        <v>4</v>
      </c>
      <c r="B35" s="2">
        <v>5689</v>
      </c>
      <c r="C35" s="2">
        <v>4733</v>
      </c>
      <c r="D35" s="2">
        <v>5018</v>
      </c>
      <c r="E35" s="2">
        <v>6580</v>
      </c>
      <c r="F35" s="2">
        <v>7234</v>
      </c>
      <c r="G35" s="50"/>
      <c r="H35" s="50"/>
      <c r="I35" s="8" t="s">
        <v>4</v>
      </c>
      <c r="J35" s="2">
        <v>1249</v>
      </c>
      <c r="K35" s="2">
        <v>688</v>
      </c>
      <c r="L35" s="2">
        <v>667</v>
      </c>
      <c r="M35" s="2">
        <v>869</v>
      </c>
      <c r="N35" s="2">
        <v>898</v>
      </c>
      <c r="O35" s="47"/>
      <c r="P35" s="39"/>
      <c r="Q35" s="11" t="s">
        <v>4</v>
      </c>
      <c r="R35" s="24">
        <v>5688</v>
      </c>
      <c r="S35" s="24">
        <v>638</v>
      </c>
      <c r="T35" s="24">
        <v>898</v>
      </c>
      <c r="U35" s="24">
        <v>10</v>
      </c>
      <c r="V35" s="26">
        <f t="shared" si="13"/>
        <v>7234</v>
      </c>
      <c r="W35" s="23"/>
      <c r="X35" s="23"/>
      <c r="Y35" s="23"/>
      <c r="Z35" s="23"/>
      <c r="AA35" s="23"/>
    </row>
    <row r="36" spans="1:27" x14ac:dyDescent="0.3">
      <c r="A36" s="11" t="s">
        <v>6</v>
      </c>
      <c r="B36" s="2">
        <v>13293</v>
      </c>
      <c r="C36" s="2">
        <v>7298</v>
      </c>
      <c r="D36" s="2">
        <v>8211</v>
      </c>
      <c r="E36" s="2">
        <v>8862</v>
      </c>
      <c r="F36" s="2">
        <v>8421</v>
      </c>
      <c r="G36" s="50"/>
      <c r="H36" s="50"/>
      <c r="I36" s="8" t="s">
        <v>6</v>
      </c>
      <c r="J36" s="2">
        <v>5629</v>
      </c>
      <c r="K36" s="2">
        <v>1644</v>
      </c>
      <c r="L36" s="2">
        <v>1884</v>
      </c>
      <c r="M36" s="2">
        <v>1978</v>
      </c>
      <c r="N36" s="2">
        <v>1351</v>
      </c>
      <c r="O36" s="47"/>
      <c r="P36" s="39"/>
      <c r="Q36" s="11" t="s">
        <v>6</v>
      </c>
      <c r="R36" s="24">
        <v>6101</v>
      </c>
      <c r="S36" s="24">
        <v>911</v>
      </c>
      <c r="T36" s="24">
        <v>1351</v>
      </c>
      <c r="U36" s="24">
        <v>58</v>
      </c>
      <c r="V36" s="26">
        <f t="shared" si="13"/>
        <v>8421</v>
      </c>
      <c r="W36" s="23"/>
      <c r="X36" s="23"/>
      <c r="Y36" s="23"/>
      <c r="Z36" s="23"/>
      <c r="AA36" s="23"/>
    </row>
    <row r="37" spans="1:27" x14ac:dyDescent="0.3">
      <c r="A37" s="11" t="s">
        <v>7</v>
      </c>
      <c r="B37" s="2">
        <v>43514</v>
      </c>
      <c r="C37" s="2">
        <v>27669</v>
      </c>
      <c r="D37" s="2">
        <v>31335</v>
      </c>
      <c r="E37" s="2">
        <v>36012</v>
      </c>
      <c r="F37" s="2">
        <v>26826</v>
      </c>
      <c r="G37" s="50"/>
      <c r="H37" s="50"/>
      <c r="I37" s="8" t="s">
        <v>7</v>
      </c>
      <c r="J37" s="2">
        <v>24692</v>
      </c>
      <c r="K37" s="2">
        <v>11149</v>
      </c>
      <c r="L37" s="2">
        <v>13171</v>
      </c>
      <c r="M37" s="2">
        <v>13893</v>
      </c>
      <c r="N37" s="2">
        <v>6480</v>
      </c>
      <c r="O37" s="47"/>
      <c r="P37" s="39"/>
      <c r="Q37" s="11" t="s">
        <v>7</v>
      </c>
      <c r="R37" s="24">
        <v>15734</v>
      </c>
      <c r="S37" s="24">
        <v>4316</v>
      </c>
      <c r="T37" s="24">
        <v>6480</v>
      </c>
      <c r="U37" s="24">
        <v>296</v>
      </c>
      <c r="V37" s="26">
        <f t="shared" si="13"/>
        <v>26826</v>
      </c>
      <c r="W37" s="23"/>
      <c r="X37" s="23"/>
      <c r="Y37" s="23"/>
      <c r="Z37" s="23"/>
      <c r="AA37" s="23"/>
    </row>
    <row r="38" spans="1:27" x14ac:dyDescent="0.3">
      <c r="A38" s="11" t="s">
        <v>8</v>
      </c>
      <c r="B38" s="2">
        <v>22996</v>
      </c>
      <c r="C38" s="2">
        <v>15469</v>
      </c>
      <c r="D38" s="2">
        <v>17537</v>
      </c>
      <c r="E38" s="2">
        <v>19686</v>
      </c>
      <c r="F38" s="2">
        <v>15842</v>
      </c>
      <c r="G38" s="50"/>
      <c r="H38" s="50"/>
      <c r="I38" s="8" t="s">
        <v>8</v>
      </c>
      <c r="J38" s="2">
        <v>12745</v>
      </c>
      <c r="K38" s="2">
        <v>6419</v>
      </c>
      <c r="L38" s="2">
        <v>7245</v>
      </c>
      <c r="M38" s="2">
        <v>7698</v>
      </c>
      <c r="N38" s="2">
        <v>4156</v>
      </c>
      <c r="O38" s="47"/>
      <c r="P38" s="39"/>
      <c r="Q38" s="11" t="s">
        <v>8</v>
      </c>
      <c r="R38" s="24">
        <v>9028</v>
      </c>
      <c r="S38" s="24">
        <v>2507</v>
      </c>
      <c r="T38" s="24">
        <v>4156</v>
      </c>
      <c r="U38" s="24">
        <v>151</v>
      </c>
      <c r="V38" s="26">
        <f t="shared" si="13"/>
        <v>15842</v>
      </c>
      <c r="W38" s="23"/>
      <c r="X38" s="23"/>
      <c r="Y38" s="23"/>
      <c r="Z38" s="23"/>
      <c r="AA38" s="23"/>
    </row>
    <row r="39" spans="1:27" x14ac:dyDescent="0.3">
      <c r="A39" s="11" t="s">
        <v>9</v>
      </c>
      <c r="B39" s="2">
        <v>121869</v>
      </c>
      <c r="C39" s="2">
        <v>102577</v>
      </c>
      <c r="D39" s="2">
        <v>105983</v>
      </c>
      <c r="E39" s="2">
        <v>124635</v>
      </c>
      <c r="F39" s="2">
        <v>112109</v>
      </c>
      <c r="G39" s="50"/>
      <c r="H39" s="50"/>
      <c r="I39" s="8" t="s">
        <v>9</v>
      </c>
      <c r="J39" s="2">
        <v>41752</v>
      </c>
      <c r="K39" s="2">
        <v>26854</v>
      </c>
      <c r="L39" s="2">
        <v>32111</v>
      </c>
      <c r="M39" s="2">
        <v>28865</v>
      </c>
      <c r="N39" s="2">
        <v>17251</v>
      </c>
      <c r="O39" s="47"/>
      <c r="P39" s="39"/>
      <c r="Q39" s="11" t="s">
        <v>9</v>
      </c>
      <c r="R39" s="24">
        <v>79713</v>
      </c>
      <c r="S39" s="24">
        <v>14646</v>
      </c>
      <c r="T39" s="24">
        <v>17251</v>
      </c>
      <c r="U39" s="24">
        <v>499</v>
      </c>
      <c r="V39" s="26">
        <f t="shared" si="13"/>
        <v>112109</v>
      </c>
      <c r="W39" s="23"/>
      <c r="X39" s="23"/>
      <c r="Y39" s="23"/>
      <c r="Z39" s="23"/>
      <c r="AA39" s="23"/>
    </row>
    <row r="40" spans="1:27" x14ac:dyDescent="0.3">
      <c r="A40" s="11" t="s">
        <v>10</v>
      </c>
      <c r="B40" s="2">
        <v>34333</v>
      </c>
      <c r="C40" s="2">
        <v>24521</v>
      </c>
      <c r="D40" s="2">
        <v>24933</v>
      </c>
      <c r="E40" s="2">
        <v>28520</v>
      </c>
      <c r="F40" s="2">
        <v>27793</v>
      </c>
      <c r="G40" s="50"/>
      <c r="H40" s="50"/>
      <c r="I40" s="8" t="s">
        <v>10</v>
      </c>
      <c r="J40" s="2">
        <v>14970</v>
      </c>
      <c r="K40" s="2">
        <v>6973</v>
      </c>
      <c r="L40" s="2">
        <v>7206</v>
      </c>
      <c r="M40" s="2">
        <v>6591</v>
      </c>
      <c r="N40" s="2">
        <v>4054</v>
      </c>
      <c r="O40" s="47"/>
      <c r="P40" s="39"/>
      <c r="Q40" s="11" t="s">
        <v>10</v>
      </c>
      <c r="R40" s="24">
        <v>20053</v>
      </c>
      <c r="S40" s="24">
        <v>3564</v>
      </c>
      <c r="T40" s="24">
        <v>4054</v>
      </c>
      <c r="U40" s="24">
        <v>122</v>
      </c>
      <c r="V40" s="26">
        <f t="shared" si="13"/>
        <v>27793</v>
      </c>
      <c r="W40" s="23"/>
      <c r="X40" s="23"/>
      <c r="Y40" s="23"/>
      <c r="Z40" s="23"/>
      <c r="AA40" s="23"/>
    </row>
    <row r="41" spans="1:27" x14ac:dyDescent="0.3">
      <c r="A41" s="11" t="s">
        <v>11</v>
      </c>
      <c r="B41" s="2">
        <v>6557</v>
      </c>
      <c r="C41" s="2">
        <v>4380</v>
      </c>
      <c r="D41" s="2">
        <v>4565</v>
      </c>
      <c r="E41" s="2">
        <v>5238</v>
      </c>
      <c r="F41" s="2">
        <v>5456</v>
      </c>
      <c r="G41" s="50"/>
      <c r="H41" s="50"/>
      <c r="I41" s="8" t="s">
        <v>11</v>
      </c>
      <c r="J41" s="2">
        <v>3183</v>
      </c>
      <c r="K41" s="2">
        <v>1352</v>
      </c>
      <c r="L41" s="2">
        <v>1278</v>
      </c>
      <c r="M41" s="2">
        <v>1529</v>
      </c>
      <c r="N41" s="2">
        <v>1218</v>
      </c>
      <c r="O41" s="47"/>
      <c r="P41" s="39"/>
      <c r="Q41" s="11" t="s">
        <v>11</v>
      </c>
      <c r="R41" s="24">
        <v>3259</v>
      </c>
      <c r="S41" s="24">
        <v>815</v>
      </c>
      <c r="T41" s="24">
        <v>1218</v>
      </c>
      <c r="U41" s="24">
        <v>164</v>
      </c>
      <c r="V41" s="26">
        <f t="shared" si="13"/>
        <v>5456</v>
      </c>
      <c r="W41" s="23"/>
      <c r="X41" s="23"/>
      <c r="Y41" s="23"/>
      <c r="Z41" s="23"/>
      <c r="AA41" s="23"/>
    </row>
    <row r="42" spans="1:27" x14ac:dyDescent="0.3">
      <c r="A42" s="11" t="s">
        <v>12</v>
      </c>
      <c r="B42" s="2">
        <v>19006</v>
      </c>
      <c r="C42" s="2">
        <v>13883</v>
      </c>
      <c r="D42" s="2">
        <v>14572</v>
      </c>
      <c r="E42" s="2">
        <v>17318</v>
      </c>
      <c r="F42" s="2">
        <v>16199</v>
      </c>
      <c r="G42" s="50"/>
      <c r="H42" s="50"/>
      <c r="I42" s="8" t="s">
        <v>12</v>
      </c>
      <c r="J42" s="2">
        <v>9975</v>
      </c>
      <c r="K42" s="2">
        <v>5833</v>
      </c>
      <c r="L42" s="2">
        <v>5832</v>
      </c>
      <c r="M42" s="2">
        <v>5453</v>
      </c>
      <c r="N42" s="2">
        <v>3966</v>
      </c>
      <c r="O42" s="47"/>
      <c r="P42" s="39"/>
      <c r="Q42" s="11" t="s">
        <v>12</v>
      </c>
      <c r="R42" s="24">
        <v>9903</v>
      </c>
      <c r="S42" s="24">
        <v>2223</v>
      </c>
      <c r="T42" s="24">
        <v>3966</v>
      </c>
      <c r="U42" s="24">
        <v>107</v>
      </c>
      <c r="V42" s="26">
        <f t="shared" si="13"/>
        <v>16199</v>
      </c>
      <c r="W42" s="23"/>
      <c r="X42" s="23"/>
      <c r="Y42" s="23"/>
      <c r="Z42" s="23"/>
      <c r="AA42" s="23"/>
    </row>
    <row r="43" spans="1:27" x14ac:dyDescent="0.3">
      <c r="A43" s="11" t="s">
        <v>13</v>
      </c>
      <c r="B43" s="2">
        <v>6692</v>
      </c>
      <c r="C43" s="2">
        <v>4615</v>
      </c>
      <c r="D43" s="2">
        <v>5141</v>
      </c>
      <c r="E43" s="2">
        <v>5926</v>
      </c>
      <c r="F43" s="2">
        <v>4854</v>
      </c>
      <c r="G43" s="50"/>
      <c r="H43" s="50"/>
      <c r="I43" s="8" t="s">
        <v>13</v>
      </c>
      <c r="J43" s="2">
        <v>3860</v>
      </c>
      <c r="K43" s="2">
        <v>1838</v>
      </c>
      <c r="L43" s="2">
        <v>2183</v>
      </c>
      <c r="M43" s="2">
        <v>2276</v>
      </c>
      <c r="N43" s="2">
        <v>1177</v>
      </c>
      <c r="O43" s="47"/>
      <c r="P43" s="39"/>
      <c r="Q43" s="11" t="s">
        <v>13</v>
      </c>
      <c r="R43" s="24">
        <v>2746</v>
      </c>
      <c r="S43" s="24">
        <v>856</v>
      </c>
      <c r="T43" s="24">
        <v>1177</v>
      </c>
      <c r="U43" s="24">
        <v>75</v>
      </c>
      <c r="V43" s="26">
        <f t="shared" si="13"/>
        <v>4854</v>
      </c>
      <c r="W43" s="23"/>
      <c r="X43" s="23"/>
      <c r="Y43" s="23"/>
      <c r="Z43" s="23"/>
      <c r="AA43" s="23"/>
    </row>
    <row r="44" spans="1:27" x14ac:dyDescent="0.3">
      <c r="A44" s="11" t="s">
        <v>14</v>
      </c>
      <c r="B44" s="2">
        <v>116010</v>
      </c>
      <c r="C44" s="2">
        <v>79862</v>
      </c>
      <c r="D44" s="2">
        <v>83606</v>
      </c>
      <c r="E44" s="2">
        <v>97902</v>
      </c>
      <c r="F44" s="2">
        <v>83677</v>
      </c>
      <c r="G44" s="50"/>
      <c r="H44" s="50"/>
      <c r="I44" s="8" t="s">
        <v>14</v>
      </c>
      <c r="J44" s="2">
        <v>54230</v>
      </c>
      <c r="K44" s="2">
        <v>24960</v>
      </c>
      <c r="L44" s="2">
        <v>26730</v>
      </c>
      <c r="M44" s="2">
        <v>28451</v>
      </c>
      <c r="N44" s="2">
        <v>15522</v>
      </c>
      <c r="O44" s="47"/>
      <c r="P44" s="39"/>
      <c r="Q44" s="11" t="s">
        <v>14</v>
      </c>
      <c r="R44" s="24">
        <v>55356</v>
      </c>
      <c r="S44" s="24">
        <v>12003</v>
      </c>
      <c r="T44" s="24">
        <v>15522</v>
      </c>
      <c r="U44" s="24">
        <v>796</v>
      </c>
      <c r="V44" s="26">
        <f t="shared" si="13"/>
        <v>83677</v>
      </c>
      <c r="W44" s="23"/>
      <c r="X44" s="23"/>
      <c r="Y44" s="23"/>
      <c r="Z44" s="23"/>
      <c r="AA44" s="23"/>
    </row>
    <row r="45" spans="1:27" x14ac:dyDescent="0.3">
      <c r="A45" s="11" t="s">
        <v>15</v>
      </c>
      <c r="B45" s="2">
        <v>7317</v>
      </c>
      <c r="C45" s="2">
        <v>4766</v>
      </c>
      <c r="D45" s="2">
        <v>4745</v>
      </c>
      <c r="E45" s="2">
        <v>5427</v>
      </c>
      <c r="F45" s="2">
        <v>5687</v>
      </c>
      <c r="G45" s="50"/>
      <c r="H45" s="50"/>
      <c r="I45" s="8" t="s">
        <v>15</v>
      </c>
      <c r="J45" s="2">
        <v>2870</v>
      </c>
      <c r="K45" s="2">
        <v>897</v>
      </c>
      <c r="L45" s="2">
        <v>905</v>
      </c>
      <c r="M45" s="2">
        <v>927</v>
      </c>
      <c r="N45" s="2">
        <v>715</v>
      </c>
      <c r="O45" s="47"/>
      <c r="P45" s="39"/>
      <c r="Q45" s="11" t="s">
        <v>15</v>
      </c>
      <c r="R45" s="24">
        <v>4309</v>
      </c>
      <c r="S45" s="24">
        <v>639</v>
      </c>
      <c r="T45" s="24">
        <v>715</v>
      </c>
      <c r="U45" s="24">
        <v>24</v>
      </c>
      <c r="V45" s="26">
        <f t="shared" si="13"/>
        <v>5687</v>
      </c>
      <c r="W45" s="23"/>
      <c r="X45" s="23"/>
      <c r="Y45" s="23"/>
      <c r="Z45" s="23"/>
      <c r="AA45" s="23"/>
    </row>
    <row r="46" spans="1:27" x14ac:dyDescent="0.3">
      <c r="A46" s="11" t="s">
        <v>16</v>
      </c>
      <c r="B46" s="2">
        <v>11144</v>
      </c>
      <c r="C46" s="2">
        <v>7361</v>
      </c>
      <c r="D46" s="2">
        <v>8581</v>
      </c>
      <c r="E46" s="2">
        <v>10434</v>
      </c>
      <c r="F46" s="2">
        <v>8634</v>
      </c>
      <c r="G46" s="50"/>
      <c r="H46" s="50"/>
      <c r="I46" s="8" t="s">
        <v>16</v>
      </c>
      <c r="J46" s="2">
        <v>5950</v>
      </c>
      <c r="K46" s="2">
        <v>2691</v>
      </c>
      <c r="L46" s="2">
        <v>3053</v>
      </c>
      <c r="M46" s="2">
        <v>3153</v>
      </c>
      <c r="N46" s="2">
        <v>1582</v>
      </c>
      <c r="O46" s="47"/>
      <c r="P46" s="39"/>
      <c r="Q46" s="11" t="s">
        <v>16</v>
      </c>
      <c r="R46" s="24">
        <v>5568</v>
      </c>
      <c r="S46" s="24">
        <v>1389</v>
      </c>
      <c r="T46" s="24">
        <v>1582</v>
      </c>
      <c r="U46" s="24">
        <v>95</v>
      </c>
      <c r="V46" s="26">
        <f t="shared" si="13"/>
        <v>8634</v>
      </c>
      <c r="W46" s="23"/>
      <c r="X46" s="23"/>
      <c r="Y46" s="23"/>
      <c r="Z46" s="23"/>
      <c r="AA46" s="23"/>
    </row>
    <row r="47" spans="1:27" x14ac:dyDescent="0.3">
      <c r="A47" s="11" t="s">
        <v>17</v>
      </c>
      <c r="B47" s="2">
        <v>42024</v>
      </c>
      <c r="C47" s="2">
        <v>18862</v>
      </c>
      <c r="D47" s="2">
        <v>24556</v>
      </c>
      <c r="E47" s="2">
        <v>26688</v>
      </c>
      <c r="F47" s="2">
        <v>24608</v>
      </c>
      <c r="G47" s="50"/>
      <c r="H47" s="50"/>
      <c r="I47" s="8" t="s">
        <v>17</v>
      </c>
      <c r="J47" s="2">
        <v>25032</v>
      </c>
      <c r="K47" s="2">
        <v>5878</v>
      </c>
      <c r="L47" s="2">
        <v>7184</v>
      </c>
      <c r="M47" s="2">
        <v>7457</v>
      </c>
      <c r="N47" s="2">
        <v>3931</v>
      </c>
      <c r="O47" s="47"/>
      <c r="P47" s="39"/>
      <c r="Q47" s="11" t="s">
        <v>17</v>
      </c>
      <c r="R47" s="24">
        <v>16411</v>
      </c>
      <c r="S47" s="24">
        <v>4057</v>
      </c>
      <c r="T47" s="24">
        <v>3931</v>
      </c>
      <c r="U47" s="24">
        <v>209</v>
      </c>
      <c r="V47" s="26">
        <f t="shared" si="13"/>
        <v>24608</v>
      </c>
      <c r="W47" s="23"/>
      <c r="X47" s="23"/>
      <c r="Y47" s="23"/>
      <c r="Z47" s="23"/>
      <c r="AA47" s="23"/>
    </row>
    <row r="48" spans="1:27" x14ac:dyDescent="0.3">
      <c r="A48" s="12" t="s">
        <v>18</v>
      </c>
      <c r="B48" s="12">
        <f>SUM(B32:B47)</f>
        <v>507863</v>
      </c>
      <c r="C48" s="12">
        <f t="shared" ref="C48:F48" si="14">SUM(C32:C47)</f>
        <v>358451</v>
      </c>
      <c r="D48" s="12">
        <f t="shared" si="14"/>
        <v>385603</v>
      </c>
      <c r="E48" s="12">
        <f t="shared" si="14"/>
        <v>447687</v>
      </c>
      <c r="F48" s="12">
        <f t="shared" si="14"/>
        <v>400328</v>
      </c>
      <c r="G48" s="50"/>
      <c r="H48" s="50"/>
      <c r="I48" s="9" t="s">
        <v>18</v>
      </c>
      <c r="J48" s="12">
        <f>SUM(J32:J47)</f>
        <v>225883</v>
      </c>
      <c r="K48" s="12">
        <f t="shared" ref="K48:N48" si="15">SUM(K32:K47)</f>
        <v>106762</v>
      </c>
      <c r="L48" s="12">
        <f t="shared" si="15"/>
        <v>121131</v>
      </c>
      <c r="M48" s="12">
        <f t="shared" si="15"/>
        <v>121245</v>
      </c>
      <c r="N48" s="12">
        <f t="shared" si="15"/>
        <v>71552</v>
      </c>
      <c r="O48" s="47"/>
      <c r="P48" s="39"/>
      <c r="Q48" s="12" t="s">
        <v>18</v>
      </c>
      <c r="R48" s="12">
        <f>SUM(R32:R47)</f>
        <v>272170</v>
      </c>
      <c r="S48" s="12">
        <f>SUM(S32:S47)</f>
        <v>53715</v>
      </c>
      <c r="T48" s="12">
        <f>SUM(T32:T47)</f>
        <v>71552</v>
      </c>
      <c r="U48" s="12">
        <f>SUM(U32:U47)</f>
        <v>2891</v>
      </c>
      <c r="V48" s="12">
        <f>SUM(R48:U48)</f>
        <v>400328</v>
      </c>
      <c r="W48" s="41"/>
      <c r="X48" s="23"/>
      <c r="Y48" s="23"/>
      <c r="Z48" s="23"/>
      <c r="AA48" s="23"/>
    </row>
    <row r="49" spans="1:27" s="23" customFormat="1" x14ac:dyDescent="0.3">
      <c r="A49" s="55" t="s">
        <v>44</v>
      </c>
      <c r="B49" s="45"/>
      <c r="C49" s="73"/>
      <c r="D49" s="73"/>
      <c r="E49" s="73"/>
      <c r="F49" s="73"/>
      <c r="G49" s="52"/>
      <c r="H49" s="52"/>
      <c r="I49" s="52"/>
      <c r="J49" s="52"/>
      <c r="K49" s="74"/>
      <c r="W49" s="39"/>
    </row>
    <row r="50" spans="1:27" s="23" customFormat="1" x14ac:dyDescent="0.3">
      <c r="A50" s="45" t="s">
        <v>48</v>
      </c>
      <c r="C50" s="45"/>
      <c r="D50" s="53"/>
      <c r="E50" s="53"/>
      <c r="G50" s="53"/>
      <c r="H50" s="53"/>
      <c r="I50" s="45" t="s">
        <v>52</v>
      </c>
      <c r="K50" s="45"/>
      <c r="L50" s="53"/>
      <c r="M50" s="53"/>
      <c r="Q50" s="58" t="s">
        <v>66</v>
      </c>
      <c r="W50" s="39"/>
    </row>
    <row r="51" spans="1:27" ht="15" customHeight="1" x14ac:dyDescent="0.3">
      <c r="A51" s="95" t="s">
        <v>0</v>
      </c>
      <c r="B51" s="95" t="s">
        <v>21</v>
      </c>
      <c r="C51" s="95"/>
      <c r="D51" s="95"/>
      <c r="E51" s="95"/>
      <c r="F51" s="95"/>
      <c r="G51" s="45"/>
      <c r="H51" s="45"/>
      <c r="I51" s="95" t="s">
        <v>0</v>
      </c>
      <c r="J51" s="95" t="s">
        <v>37</v>
      </c>
      <c r="K51" s="95"/>
      <c r="L51" s="95"/>
      <c r="M51" s="95"/>
      <c r="N51" s="95"/>
      <c r="O51" s="23"/>
      <c r="P51" s="23"/>
      <c r="Q51" s="95" t="s">
        <v>0</v>
      </c>
      <c r="R51" s="95" t="str">
        <f>+R30</f>
        <v>2T2024</v>
      </c>
      <c r="S51" s="95"/>
      <c r="T51" s="95"/>
      <c r="U51" s="95"/>
      <c r="V51" s="95"/>
      <c r="W51" s="23"/>
      <c r="X51" s="23"/>
      <c r="Y51" s="23"/>
      <c r="Z51" s="23"/>
      <c r="AA51" s="23"/>
    </row>
    <row r="52" spans="1:27" ht="26.4" x14ac:dyDescent="0.3">
      <c r="A52" s="95" t="s">
        <v>0</v>
      </c>
      <c r="B52" s="37" t="str">
        <f>+J52</f>
        <v>2T2023</v>
      </c>
      <c r="C52" s="37" t="str">
        <f t="shared" ref="C52:F52" si="16">+K52</f>
        <v>3T2023</v>
      </c>
      <c r="D52" s="37" t="str">
        <f t="shared" si="16"/>
        <v>4T2023</v>
      </c>
      <c r="E52" s="37" t="str">
        <f t="shared" si="16"/>
        <v>1T2024</v>
      </c>
      <c r="F52" s="37" t="str">
        <f t="shared" si="16"/>
        <v>2T2024</v>
      </c>
      <c r="G52" s="48"/>
      <c r="H52" s="48"/>
      <c r="I52" s="95" t="s">
        <v>0</v>
      </c>
      <c r="J52" s="37" t="str">
        <f>+J74</f>
        <v>2T2023</v>
      </c>
      <c r="K52" s="37" t="str">
        <f t="shared" ref="K52:N52" si="17">+K74</f>
        <v>3T2023</v>
      </c>
      <c r="L52" s="37" t="str">
        <f t="shared" si="17"/>
        <v>4T2023</v>
      </c>
      <c r="M52" s="37" t="str">
        <f t="shared" si="17"/>
        <v>1T2024</v>
      </c>
      <c r="N52" s="37" t="str">
        <f t="shared" si="17"/>
        <v>2T2024</v>
      </c>
      <c r="O52" s="23"/>
      <c r="P52" s="23"/>
      <c r="Q52" s="95" t="s">
        <v>35</v>
      </c>
      <c r="R52" s="7" t="s">
        <v>35</v>
      </c>
      <c r="S52" s="7" t="s">
        <v>36</v>
      </c>
      <c r="T52" s="7" t="s">
        <v>37</v>
      </c>
      <c r="U52" s="7" t="s">
        <v>38</v>
      </c>
      <c r="V52" s="7" t="s">
        <v>39</v>
      </c>
      <c r="W52" s="23"/>
      <c r="X52" s="23"/>
      <c r="Y52" s="23"/>
      <c r="Z52" s="23"/>
      <c r="AA52" s="23"/>
    </row>
    <row r="53" spans="1:27" x14ac:dyDescent="0.3">
      <c r="A53" s="8" t="s">
        <v>1</v>
      </c>
      <c r="B53" s="6">
        <v>4.847173351868516E-2</v>
      </c>
      <c r="C53" s="6">
        <v>5.9522779961556811E-2</v>
      </c>
      <c r="D53" s="6">
        <v>5.6306615871764484E-2</v>
      </c>
      <c r="E53" s="6">
        <v>5.9769437129065621E-2</v>
      </c>
      <c r="F53" s="6">
        <v>6.7519633900201839E-2</v>
      </c>
      <c r="G53" s="50"/>
      <c r="H53" s="50"/>
      <c r="I53" s="8" t="s">
        <v>1</v>
      </c>
      <c r="J53" s="6">
        <v>2.694315198576254E-2</v>
      </c>
      <c r="K53" s="6">
        <v>3.5696221502032562E-2</v>
      </c>
      <c r="L53" s="6">
        <v>3.4863082117707278E-2</v>
      </c>
      <c r="M53" s="6">
        <v>3.4822054517712073E-2</v>
      </c>
      <c r="N53" s="6">
        <v>4.5128018783542043E-2</v>
      </c>
      <c r="O53" s="39"/>
      <c r="P53" s="39"/>
      <c r="Q53" s="11" t="s">
        <v>1</v>
      </c>
      <c r="R53" s="6">
        <v>0.79533851276359602</v>
      </c>
      <c r="S53" s="6">
        <v>8.1798002219755833E-2</v>
      </c>
      <c r="T53" s="6">
        <v>0.1194598594154643</v>
      </c>
      <c r="U53" s="6">
        <v>3.4036256011838696E-3</v>
      </c>
      <c r="V53" s="72">
        <f>SUM(R53:U53)</f>
        <v>1</v>
      </c>
      <c r="W53" s="23"/>
      <c r="X53" s="23"/>
      <c r="Y53" s="23"/>
      <c r="Z53" s="23"/>
      <c r="AA53" s="23"/>
    </row>
    <row r="54" spans="1:27" x14ac:dyDescent="0.3">
      <c r="A54" s="8" t="s">
        <v>2</v>
      </c>
      <c r="B54" s="6">
        <v>3.4664860405266777E-2</v>
      </c>
      <c r="C54" s="6">
        <v>3.3926533891661621E-2</v>
      </c>
      <c r="D54" s="6">
        <v>3.9748134739615616E-2</v>
      </c>
      <c r="E54" s="6">
        <v>3.8723483147824263E-2</v>
      </c>
      <c r="F54" s="6">
        <v>4.0429347934693549E-2</v>
      </c>
      <c r="G54" s="50"/>
      <c r="H54" s="50"/>
      <c r="I54" s="8" t="s">
        <v>2</v>
      </c>
      <c r="J54" s="6">
        <v>3.2043137376429387E-2</v>
      </c>
      <c r="K54" s="6">
        <v>3.4160094415616044E-2</v>
      </c>
      <c r="L54" s="6">
        <v>4.1120770075372945E-2</v>
      </c>
      <c r="M54" s="6">
        <v>4.4521423563858305E-2</v>
      </c>
      <c r="N54" s="6">
        <v>5.9313506261180683E-2</v>
      </c>
      <c r="O54" s="39"/>
      <c r="P54" s="39"/>
      <c r="Q54" s="11" t="s">
        <v>2</v>
      </c>
      <c r="R54" s="6">
        <v>0.62434352795798576</v>
      </c>
      <c r="S54" s="6">
        <v>0.10590052517763361</v>
      </c>
      <c r="T54" s="6">
        <v>0.2622181031819586</v>
      </c>
      <c r="U54" s="6">
        <v>7.5378436824219954E-3</v>
      </c>
      <c r="V54" s="72">
        <f t="shared" ref="V54:V68" si="18">SUM(R54:U54)</f>
        <v>0.99999999999999989</v>
      </c>
      <c r="W54" s="23"/>
      <c r="X54" s="23"/>
      <c r="Y54" s="23"/>
      <c r="Z54" s="23"/>
      <c r="AA54" s="23"/>
    </row>
    <row r="55" spans="1:27" x14ac:dyDescent="0.3">
      <c r="A55" s="8" t="s">
        <v>3</v>
      </c>
      <c r="B55" s="6">
        <v>2.9923424230550364E-2</v>
      </c>
      <c r="C55" s="6">
        <v>2.4990863465299301E-2</v>
      </c>
      <c r="D55" s="6">
        <v>2.5365466554980121E-2</v>
      </c>
      <c r="E55" s="6">
        <v>2.3152336342131891E-2</v>
      </c>
      <c r="F55" s="6">
        <v>2.441248176495274E-2</v>
      </c>
      <c r="G55" s="50"/>
      <c r="H55" s="50"/>
      <c r="I55" s="8" t="s">
        <v>3</v>
      </c>
      <c r="J55" s="6">
        <v>2.8430647724707037E-2</v>
      </c>
      <c r="K55" s="6">
        <v>1.9932185609111856E-2</v>
      </c>
      <c r="L55" s="6">
        <v>2.0457190975060061E-2</v>
      </c>
      <c r="M55" s="6">
        <v>2.0495690543939956E-2</v>
      </c>
      <c r="N55" s="6">
        <v>2.4849060822898034E-2</v>
      </c>
      <c r="O55" s="39"/>
      <c r="P55" s="39"/>
      <c r="Q55" s="11" t="s">
        <v>3</v>
      </c>
      <c r="R55" s="6">
        <v>0.68535761792694161</v>
      </c>
      <c r="S55" s="6">
        <v>0.12544766192571369</v>
      </c>
      <c r="T55" s="6">
        <v>0.18192980661004809</v>
      </c>
      <c r="U55" s="6">
        <v>7.2649135372966338E-3</v>
      </c>
      <c r="V55" s="72">
        <f t="shared" si="18"/>
        <v>1</v>
      </c>
      <c r="W55" s="23"/>
      <c r="X55" s="23"/>
      <c r="Y55" s="23"/>
      <c r="Z55" s="23"/>
      <c r="AA55" s="23"/>
    </row>
    <row r="56" spans="1:27" x14ac:dyDescent="0.3">
      <c r="A56" s="8" t="s">
        <v>4</v>
      </c>
      <c r="B56" s="6">
        <v>1.1201839866263146E-2</v>
      </c>
      <c r="C56" s="6">
        <v>1.3204036256001517E-2</v>
      </c>
      <c r="D56" s="6">
        <v>1.301338423196915E-2</v>
      </c>
      <c r="E56" s="6">
        <v>1.4697768753615807E-2</v>
      </c>
      <c r="F56" s="6">
        <v>1.807018245039068E-2</v>
      </c>
      <c r="G56" s="50"/>
      <c r="H56" s="50"/>
      <c r="I56" s="8" t="s">
        <v>4</v>
      </c>
      <c r="J56" s="6">
        <v>5.5294112438740413E-3</v>
      </c>
      <c r="K56" s="6">
        <v>6.4442404600887956E-3</v>
      </c>
      <c r="L56" s="6">
        <v>5.5064351817453831E-3</v>
      </c>
      <c r="M56" s="6">
        <v>7.167305868283228E-3</v>
      </c>
      <c r="N56" s="6">
        <v>1.255031305903399E-2</v>
      </c>
      <c r="O56" s="39"/>
      <c r="P56" s="39"/>
      <c r="Q56" s="11" t="s">
        <v>4</v>
      </c>
      <c r="R56" s="6">
        <v>0.78628697815869508</v>
      </c>
      <c r="S56" s="6">
        <v>8.8194636439037882E-2</v>
      </c>
      <c r="T56" s="6">
        <v>0.12413602432955488</v>
      </c>
      <c r="U56" s="6">
        <v>1.3823610727121925E-3</v>
      </c>
      <c r="V56" s="72">
        <f t="shared" si="18"/>
        <v>1</v>
      </c>
      <c r="W56" s="23"/>
      <c r="X56" s="23"/>
      <c r="Y56" s="23"/>
      <c r="Z56" s="23"/>
      <c r="AA56" s="23"/>
    </row>
    <row r="57" spans="1:27" x14ac:dyDescent="0.3">
      <c r="A57" s="8" t="s">
        <v>6</v>
      </c>
      <c r="B57" s="6">
        <v>2.6174381673797854E-2</v>
      </c>
      <c r="C57" s="6">
        <v>2.0359826029220172E-2</v>
      </c>
      <c r="D57" s="6">
        <v>2.1293921468453304E-2</v>
      </c>
      <c r="E57" s="6">
        <v>1.9795080044763418E-2</v>
      </c>
      <c r="F57" s="6">
        <v>2.1035251094102835E-2</v>
      </c>
      <c r="G57" s="50"/>
      <c r="H57" s="50"/>
      <c r="I57" s="8" t="s">
        <v>6</v>
      </c>
      <c r="J57" s="6">
        <v>2.4919980697971959E-2</v>
      </c>
      <c r="K57" s="6">
        <v>1.5398737378467994E-2</v>
      </c>
      <c r="L57" s="6">
        <v>1.5553409119052926E-2</v>
      </c>
      <c r="M57" s="6">
        <v>1.6314074807208544E-2</v>
      </c>
      <c r="N57" s="6">
        <v>1.8881372987477638E-2</v>
      </c>
      <c r="O57" s="39"/>
      <c r="P57" s="39"/>
      <c r="Q57" s="11" t="s">
        <v>6</v>
      </c>
      <c r="R57" s="6">
        <v>0.72449827811423817</v>
      </c>
      <c r="S57" s="6">
        <v>0.10818192613703835</v>
      </c>
      <c r="T57" s="6">
        <v>0.16043225270157938</v>
      </c>
      <c r="U57" s="6">
        <v>6.8875430471440451E-3</v>
      </c>
      <c r="V57" s="72">
        <f t="shared" si="18"/>
        <v>0.99999999999999989</v>
      </c>
      <c r="W57" s="23"/>
      <c r="X57" s="23"/>
      <c r="Y57" s="23"/>
      <c r="Z57" s="23"/>
      <c r="AA57" s="23"/>
    </row>
    <row r="58" spans="1:27" x14ac:dyDescent="0.3">
      <c r="A58" s="8" t="s">
        <v>7</v>
      </c>
      <c r="B58" s="6">
        <v>8.5680587087462567E-2</v>
      </c>
      <c r="C58" s="6">
        <v>7.7190466758357487E-2</v>
      </c>
      <c r="D58" s="6">
        <v>8.1262334577272485E-2</v>
      </c>
      <c r="E58" s="6">
        <v>8.04401289293636E-2</v>
      </c>
      <c r="F58" s="6">
        <v>6.7010051757558808E-2</v>
      </c>
      <c r="G58" s="50"/>
      <c r="H58" s="50"/>
      <c r="I58" s="8" t="s">
        <v>7</v>
      </c>
      <c r="J58" s="6">
        <v>0.10931322852981411</v>
      </c>
      <c r="K58" s="6">
        <v>0.10442854199059591</v>
      </c>
      <c r="L58" s="6">
        <v>0.10873351990819856</v>
      </c>
      <c r="M58" s="6">
        <v>0.11458616850179389</v>
      </c>
      <c r="N58" s="6">
        <v>9.0563506261180676E-2</v>
      </c>
      <c r="O58" s="39"/>
      <c r="P58" s="39"/>
      <c r="Q58" s="11" t="s">
        <v>7</v>
      </c>
      <c r="R58" s="6">
        <v>0.58652053977484531</v>
      </c>
      <c r="S58" s="6">
        <v>0.16088869007679119</v>
      </c>
      <c r="T58" s="6">
        <v>0.24155669872511742</v>
      </c>
      <c r="U58" s="6">
        <v>1.1034071423246104E-2</v>
      </c>
      <c r="V58" s="72">
        <f t="shared" si="18"/>
        <v>1</v>
      </c>
      <c r="W58" s="23"/>
      <c r="X58" s="23"/>
      <c r="Y58" s="23"/>
      <c r="Z58" s="23"/>
      <c r="AA58" s="23"/>
    </row>
    <row r="59" spans="1:27" x14ac:dyDescent="0.3">
      <c r="A59" s="8" t="s">
        <v>8</v>
      </c>
      <c r="B59" s="6">
        <v>4.5279927854559199E-2</v>
      </c>
      <c r="C59" s="6">
        <v>4.3155131384763887E-2</v>
      </c>
      <c r="D59" s="6">
        <v>4.5479417950586486E-2</v>
      </c>
      <c r="E59" s="6">
        <v>4.3972686274115623E-2</v>
      </c>
      <c r="F59" s="6">
        <v>3.9572550508582965E-2</v>
      </c>
      <c r="G59" s="50"/>
      <c r="H59" s="50"/>
      <c r="I59" s="8" t="s">
        <v>8</v>
      </c>
      <c r="J59" s="6">
        <v>5.6423015454903643E-2</v>
      </c>
      <c r="K59" s="6">
        <v>6.0124388827485435E-2</v>
      </c>
      <c r="L59" s="6">
        <v>5.9811278698268813E-2</v>
      </c>
      <c r="M59" s="6">
        <v>6.3491277990844988E-2</v>
      </c>
      <c r="N59" s="6">
        <v>5.8083631484794278E-2</v>
      </c>
      <c r="O59" s="39"/>
      <c r="P59" s="39"/>
      <c r="Q59" s="11" t="s">
        <v>8</v>
      </c>
      <c r="R59" s="6">
        <v>0.56987754071455621</v>
      </c>
      <c r="S59" s="6">
        <v>0.15825022093170055</v>
      </c>
      <c r="T59" s="6">
        <v>0.2623406135588941</v>
      </c>
      <c r="U59" s="6">
        <v>9.5316247948491351E-3</v>
      </c>
      <c r="V59" s="72">
        <f t="shared" si="18"/>
        <v>1</v>
      </c>
      <c r="W59" s="23"/>
      <c r="X59" s="23"/>
      <c r="Y59" s="23"/>
      <c r="Z59" s="23"/>
      <c r="AA59" s="23"/>
    </row>
    <row r="60" spans="1:27" x14ac:dyDescent="0.3">
      <c r="A60" s="8" t="s">
        <v>9</v>
      </c>
      <c r="B60" s="6">
        <v>0.23996432108659224</v>
      </c>
      <c r="C60" s="6">
        <v>0.28616742595222222</v>
      </c>
      <c r="D60" s="6">
        <v>0.27485004006711566</v>
      </c>
      <c r="E60" s="6">
        <v>0.27839763048737176</v>
      </c>
      <c r="F60" s="6">
        <v>0.2800428648508223</v>
      </c>
      <c r="G60" s="50"/>
      <c r="H60" s="50"/>
      <c r="I60" s="8" t="s">
        <v>9</v>
      </c>
      <c r="J60" s="6">
        <v>0.18483905384646035</v>
      </c>
      <c r="K60" s="6">
        <v>0.25153144377212866</v>
      </c>
      <c r="L60" s="6">
        <v>0.26509316359973911</v>
      </c>
      <c r="M60" s="6">
        <v>0.23807167305868282</v>
      </c>
      <c r="N60" s="6">
        <v>0.24109738372093023</v>
      </c>
      <c r="O60" s="39"/>
      <c r="P60" s="39"/>
      <c r="Q60" s="11" t="s">
        <v>9</v>
      </c>
      <c r="R60" s="6">
        <v>0.71103122853651357</v>
      </c>
      <c r="S60" s="6">
        <v>0.1306407157320108</v>
      </c>
      <c r="T60" s="6">
        <v>0.15387703039006681</v>
      </c>
      <c r="U60" s="6">
        <v>4.4510253414088074E-3</v>
      </c>
      <c r="V60" s="72">
        <f t="shared" si="18"/>
        <v>1</v>
      </c>
      <c r="W60" s="23"/>
      <c r="X60" s="23"/>
      <c r="Y60" s="23"/>
      <c r="Z60" s="23"/>
      <c r="AA60" s="23"/>
    </row>
    <row r="61" spans="1:27" x14ac:dyDescent="0.3">
      <c r="A61" s="8" t="s">
        <v>10</v>
      </c>
      <c r="B61" s="6">
        <v>6.760287715387811E-2</v>
      </c>
      <c r="C61" s="6">
        <v>6.840823431933514E-2</v>
      </c>
      <c r="D61" s="6">
        <v>6.4659766651193065E-2</v>
      </c>
      <c r="E61" s="6">
        <v>6.3705222622055135E-2</v>
      </c>
      <c r="F61" s="6">
        <v>6.9425571031753966E-2</v>
      </c>
      <c r="G61" s="50"/>
      <c r="H61" s="50"/>
      <c r="I61" s="8" t="s">
        <v>10</v>
      </c>
      <c r="J61" s="6">
        <v>6.6273247654759324E-2</v>
      </c>
      <c r="K61" s="6">
        <v>6.5313501058429035E-2</v>
      </c>
      <c r="L61" s="6">
        <v>5.9489313222874408E-2</v>
      </c>
      <c r="M61" s="6">
        <v>5.4361004577508351E-2</v>
      </c>
      <c r="N61" s="6">
        <v>5.6658094812164578E-2</v>
      </c>
      <c r="O61" s="39"/>
      <c r="P61" s="39"/>
      <c r="Q61" s="11" t="s">
        <v>10</v>
      </c>
      <c r="R61" s="6">
        <v>0.72151261108912312</v>
      </c>
      <c r="S61" s="6">
        <v>0.12823372791710144</v>
      </c>
      <c r="T61" s="6">
        <v>0.14586406649156261</v>
      </c>
      <c r="U61" s="6">
        <v>4.3895945022127871E-3</v>
      </c>
      <c r="V61" s="72">
        <f t="shared" si="18"/>
        <v>0.99999999999999989</v>
      </c>
      <c r="W61" s="23"/>
      <c r="X61" s="23"/>
      <c r="Y61" s="23"/>
      <c r="Z61" s="23"/>
      <c r="AA61" s="23"/>
    </row>
    <row r="62" spans="1:27" x14ac:dyDescent="0.3">
      <c r="A62" s="8" t="s">
        <v>11</v>
      </c>
      <c r="B62" s="6">
        <v>1.2910962208312084E-2</v>
      </c>
      <c r="C62" s="6">
        <v>1.2219243355437703E-2</v>
      </c>
      <c r="D62" s="6">
        <v>1.1838600840761094E-2</v>
      </c>
      <c r="E62" s="6">
        <v>1.1700138712984741E-2</v>
      </c>
      <c r="F62" s="6">
        <v>1.3628824364021502E-2</v>
      </c>
      <c r="G62" s="50"/>
      <c r="H62" s="50"/>
      <c r="I62" s="8" t="s">
        <v>11</v>
      </c>
      <c r="J62" s="6">
        <v>1.4091365884108144E-2</v>
      </c>
      <c r="K62" s="6">
        <v>1.266368183436054E-2</v>
      </c>
      <c r="L62" s="6">
        <v>1.0550560962924437E-2</v>
      </c>
      <c r="M62" s="6">
        <v>1.2610829312548972E-2</v>
      </c>
      <c r="N62" s="6">
        <v>1.7022584973166367E-2</v>
      </c>
      <c r="O62" s="39"/>
      <c r="P62" s="39"/>
      <c r="Q62" s="11" t="s">
        <v>11</v>
      </c>
      <c r="R62" s="6">
        <v>0.59732404692082108</v>
      </c>
      <c r="S62" s="6">
        <v>0.14937683284457479</v>
      </c>
      <c r="T62" s="6">
        <v>0.22324046920821114</v>
      </c>
      <c r="U62" s="6">
        <v>3.0058651026392963E-2</v>
      </c>
      <c r="V62" s="72">
        <f t="shared" si="18"/>
        <v>1</v>
      </c>
      <c r="W62" s="23"/>
      <c r="X62" s="23"/>
      <c r="Y62" s="23"/>
      <c r="Z62" s="23"/>
      <c r="AA62" s="23"/>
    </row>
    <row r="63" spans="1:27" x14ac:dyDescent="0.3">
      <c r="A63" s="8" t="s">
        <v>12</v>
      </c>
      <c r="B63" s="6">
        <v>3.7423478379011665E-2</v>
      </c>
      <c r="C63" s="6">
        <v>3.8730537786196721E-2</v>
      </c>
      <c r="D63" s="6">
        <v>3.7790162420935525E-2</v>
      </c>
      <c r="E63" s="6">
        <v>3.8683276485580328E-2</v>
      </c>
      <c r="F63" s="6">
        <v>4.0464319258208266E-2</v>
      </c>
      <c r="G63" s="50"/>
      <c r="H63" s="50"/>
      <c r="I63" s="8" t="s">
        <v>12</v>
      </c>
      <c r="J63" s="6">
        <v>4.416002974991478E-2</v>
      </c>
      <c r="K63" s="6">
        <v>5.4635544482119103E-2</v>
      </c>
      <c r="L63" s="6">
        <v>4.814622185897912E-2</v>
      </c>
      <c r="M63" s="6">
        <v>4.4975050517547119E-2</v>
      </c>
      <c r="N63" s="6">
        <v>5.5428220035778172E-2</v>
      </c>
      <c r="O63" s="39"/>
      <c r="P63" s="39"/>
      <c r="Q63" s="11" t="s">
        <v>12</v>
      </c>
      <c r="R63" s="6">
        <v>0.61133403296499789</v>
      </c>
      <c r="S63" s="6">
        <v>0.13723069325266993</v>
      </c>
      <c r="T63" s="6">
        <v>0.24482992777331933</v>
      </c>
      <c r="U63" s="6">
        <v>6.6053460090129022E-3</v>
      </c>
      <c r="V63" s="72">
        <f t="shared" si="18"/>
        <v>1</v>
      </c>
      <c r="W63" s="23"/>
      <c r="X63" s="23"/>
      <c r="Y63" s="23"/>
      <c r="Z63" s="23"/>
      <c r="AA63" s="23"/>
    </row>
    <row r="64" spans="1:27" x14ac:dyDescent="0.3">
      <c r="A64" s="8" t="s">
        <v>13</v>
      </c>
      <c r="B64" s="6">
        <v>1.3176781927409557E-2</v>
      </c>
      <c r="C64" s="6">
        <v>1.287484202861758E-2</v>
      </c>
      <c r="D64" s="6">
        <v>1.333236515276074E-2</v>
      </c>
      <c r="E64" s="6">
        <v>1.3236926692086213E-2</v>
      </c>
      <c r="F64" s="6">
        <v>1.2125057452888631E-2</v>
      </c>
      <c r="G64" s="50"/>
      <c r="H64" s="50"/>
      <c r="I64" s="8" t="s">
        <v>13</v>
      </c>
      <c r="J64" s="6">
        <v>1.7088492715255244E-2</v>
      </c>
      <c r="K64" s="6">
        <v>1.7215863322155824E-2</v>
      </c>
      <c r="L64" s="6">
        <v>1.8021811097076717E-2</v>
      </c>
      <c r="M64" s="6">
        <v>1.8771908119922472E-2</v>
      </c>
      <c r="N64" s="6">
        <v>1.6449575134168157E-2</v>
      </c>
      <c r="O64" s="39"/>
      <c r="P64" s="39"/>
      <c r="Q64" s="11" t="s">
        <v>13</v>
      </c>
      <c r="R64" s="6">
        <v>0.56571899464359288</v>
      </c>
      <c r="S64" s="6">
        <v>0.17634940255459414</v>
      </c>
      <c r="T64" s="6">
        <v>0.24248042851256696</v>
      </c>
      <c r="U64" s="6">
        <v>1.5451174289245983E-2</v>
      </c>
      <c r="V64" s="72">
        <f t="shared" si="18"/>
        <v>1</v>
      </c>
      <c r="W64" s="23"/>
      <c r="X64" s="23"/>
      <c r="Y64" s="23"/>
      <c r="Z64" s="23"/>
      <c r="AA64" s="23"/>
    </row>
    <row r="65" spans="1:27" x14ac:dyDescent="0.3">
      <c r="A65" s="8" t="s">
        <v>14</v>
      </c>
      <c r="B65" s="6">
        <v>0.22842774527776191</v>
      </c>
      <c r="C65" s="6">
        <v>0.2227975371808141</v>
      </c>
      <c r="D65" s="6">
        <v>0.21681885255042102</v>
      </c>
      <c r="E65" s="6">
        <v>0.21868403594475605</v>
      </c>
      <c r="F65" s="6">
        <v>0.20902110269578944</v>
      </c>
      <c r="G65" s="50"/>
      <c r="H65" s="50"/>
      <c r="I65" s="8" t="s">
        <v>14</v>
      </c>
      <c r="J65" s="6">
        <v>0.24008004143738129</v>
      </c>
      <c r="K65" s="6">
        <v>0.23379104924973304</v>
      </c>
      <c r="L65" s="6">
        <v>0.22067018352032097</v>
      </c>
      <c r="M65" s="6">
        <v>0.23465709926182524</v>
      </c>
      <c r="N65" s="6">
        <v>0.21693313953488372</v>
      </c>
      <c r="O65" s="39"/>
      <c r="P65" s="39"/>
      <c r="Q65" s="11" t="s">
        <v>14</v>
      </c>
      <c r="R65" s="6">
        <v>0.66154379339603475</v>
      </c>
      <c r="S65" s="6">
        <v>0.14344443514944369</v>
      </c>
      <c r="T65" s="6">
        <v>0.18549900211527659</v>
      </c>
      <c r="U65" s="6">
        <v>9.5127693392449541E-3</v>
      </c>
      <c r="V65" s="72">
        <f t="shared" si="18"/>
        <v>1</v>
      </c>
      <c r="W65" s="23"/>
      <c r="X65" s="23"/>
      <c r="Y65" s="23"/>
      <c r="Z65" s="23"/>
      <c r="AA65" s="23"/>
    </row>
    <row r="66" spans="1:27" x14ac:dyDescent="0.3">
      <c r="A66" s="8" t="s">
        <v>15</v>
      </c>
      <c r="B66" s="6">
        <v>1.4407428775083045E-2</v>
      </c>
      <c r="C66" s="6">
        <v>1.3296099048405501E-2</v>
      </c>
      <c r="D66" s="6">
        <v>1.2305402188260983E-2</v>
      </c>
      <c r="E66" s="6">
        <v>1.2122308666546046E-2</v>
      </c>
      <c r="F66" s="6">
        <v>1.4205851202014348E-2</v>
      </c>
      <c r="G66" s="50"/>
      <c r="H66" s="50"/>
      <c r="I66" s="8" t="s">
        <v>15</v>
      </c>
      <c r="J66" s="6">
        <v>1.2705692770150918E-2</v>
      </c>
      <c r="K66" s="6">
        <v>8.4018658324122811E-3</v>
      </c>
      <c r="L66" s="6">
        <v>7.4712501341522818E-3</v>
      </c>
      <c r="M66" s="6">
        <v>7.6456761103550659E-3</v>
      </c>
      <c r="N66" s="6">
        <v>9.9927325581395353E-3</v>
      </c>
      <c r="O66" s="39"/>
      <c r="P66" s="39"/>
      <c r="Q66" s="11" t="s">
        <v>15</v>
      </c>
      <c r="R66" s="6">
        <v>0.75769298399859331</v>
      </c>
      <c r="S66" s="6">
        <v>0.11236152628802532</v>
      </c>
      <c r="T66" s="6">
        <v>0.12572533849129594</v>
      </c>
      <c r="U66" s="6">
        <v>4.2201512220854578E-3</v>
      </c>
      <c r="V66" s="72">
        <f t="shared" si="18"/>
        <v>1</v>
      </c>
      <c r="W66" s="23"/>
      <c r="X66" s="23"/>
      <c r="Y66" s="23"/>
      <c r="Z66" s="23"/>
      <c r="AA66" s="23"/>
    </row>
    <row r="67" spans="1:27" x14ac:dyDescent="0.3">
      <c r="A67" s="8" t="s">
        <v>16</v>
      </c>
      <c r="B67" s="6">
        <v>2.1942925552757338E-2</v>
      </c>
      <c r="C67" s="6">
        <v>2.0535582269264139E-2</v>
      </c>
      <c r="D67" s="6">
        <v>2.2253457571647522E-2</v>
      </c>
      <c r="E67" s="6">
        <v>2.3306461880733636E-2</v>
      </c>
      <c r="F67" s="6">
        <v>2.1567314801862473E-2</v>
      </c>
      <c r="G67" s="50"/>
      <c r="H67" s="50"/>
      <c r="I67" s="8" t="s">
        <v>16</v>
      </c>
      <c r="J67" s="6">
        <v>2.6341070377142149E-2</v>
      </c>
      <c r="K67" s="6">
        <v>2.5205597497236845E-2</v>
      </c>
      <c r="L67" s="6">
        <v>2.5204117855875046E-2</v>
      </c>
      <c r="M67" s="6">
        <v>2.6005196090560435E-2</v>
      </c>
      <c r="N67" s="6">
        <v>2.2109794275491951E-2</v>
      </c>
      <c r="O67" s="39"/>
      <c r="P67" s="39"/>
      <c r="Q67" s="11" t="s">
        <v>16</v>
      </c>
      <c r="R67" s="6">
        <v>0.64489228630993745</v>
      </c>
      <c r="S67" s="6">
        <v>0.16087560806115359</v>
      </c>
      <c r="T67" s="6">
        <v>0.18322909427843409</v>
      </c>
      <c r="U67" s="6">
        <v>1.1003011350474866E-2</v>
      </c>
      <c r="V67" s="72">
        <f t="shared" si="18"/>
        <v>1</v>
      </c>
      <c r="W67" s="23"/>
      <c r="X67" s="23"/>
      <c r="Y67" s="23"/>
      <c r="Z67" s="23"/>
      <c r="AA67" s="23"/>
    </row>
    <row r="68" spans="1:27" x14ac:dyDescent="0.3">
      <c r="A68" s="8" t="s">
        <v>17</v>
      </c>
      <c r="B68" s="6">
        <v>8.2746725002608976E-2</v>
      </c>
      <c r="C68" s="6">
        <v>5.2620860312846109E-2</v>
      </c>
      <c r="D68" s="6">
        <v>6.3682077162262749E-2</v>
      </c>
      <c r="E68" s="6">
        <v>5.9613077887005879E-2</v>
      </c>
      <c r="F68" s="6">
        <v>6.1469594932155633E-2</v>
      </c>
      <c r="G68" s="50"/>
      <c r="H68" s="50"/>
      <c r="I68" s="8" t="s">
        <v>17</v>
      </c>
      <c r="J68" s="6">
        <v>0.11081843255136509</v>
      </c>
      <c r="K68" s="6">
        <v>5.5057042768026074E-2</v>
      </c>
      <c r="L68" s="6">
        <v>5.9307691672651923E-2</v>
      </c>
      <c r="M68" s="6">
        <v>6.1503567157408554E-2</v>
      </c>
      <c r="N68" s="6">
        <v>5.4939065295169946E-2</v>
      </c>
      <c r="O68" s="39"/>
      <c r="P68" s="39"/>
      <c r="Q68" s="11" t="s">
        <v>17</v>
      </c>
      <c r="R68" s="6">
        <v>0.66689694408322497</v>
      </c>
      <c r="S68" s="6">
        <v>0.16486508452535761</v>
      </c>
      <c r="T68" s="6">
        <v>0.15974479843953185</v>
      </c>
      <c r="U68" s="6">
        <v>8.4931729518855654E-3</v>
      </c>
      <c r="V68" s="72">
        <f t="shared" si="18"/>
        <v>1</v>
      </c>
      <c r="W68" s="23"/>
      <c r="X68" s="23"/>
      <c r="Y68" s="23"/>
      <c r="Z68" s="23"/>
      <c r="AA68" s="23"/>
    </row>
    <row r="69" spans="1:27" x14ac:dyDescent="0.3">
      <c r="A69" s="9" t="s">
        <v>18</v>
      </c>
      <c r="B69" s="71">
        <f>SUM(B53:B68)</f>
        <v>1</v>
      </c>
      <c r="C69" s="71">
        <f t="shared" ref="C69:F69" si="19">SUM(C53:C68)</f>
        <v>0.99999999999999989</v>
      </c>
      <c r="D69" s="71">
        <f t="shared" si="19"/>
        <v>0.99999999999999989</v>
      </c>
      <c r="E69" s="71">
        <f t="shared" si="19"/>
        <v>0.99999999999999989</v>
      </c>
      <c r="F69" s="71">
        <f t="shared" si="19"/>
        <v>0.99999999999999989</v>
      </c>
      <c r="G69" s="50"/>
      <c r="H69" s="50"/>
      <c r="I69" s="9" t="s">
        <v>18</v>
      </c>
      <c r="J69" s="71">
        <f>SUM(J53:J68)</f>
        <v>1</v>
      </c>
      <c r="K69" s="71">
        <f t="shared" ref="K69:N69" si="20">SUM(K53:K68)</f>
        <v>0.99999999999999989</v>
      </c>
      <c r="L69" s="71">
        <f t="shared" si="20"/>
        <v>0.99999999999999989</v>
      </c>
      <c r="M69" s="71">
        <f t="shared" si="20"/>
        <v>0.99999999999999989</v>
      </c>
      <c r="N69" s="71">
        <f t="shared" si="20"/>
        <v>0.99999999999999978</v>
      </c>
      <c r="O69" s="39"/>
      <c r="P69" s="39"/>
      <c r="Q69" s="12" t="s">
        <v>18</v>
      </c>
      <c r="R69" s="10">
        <v>0.67986750864291279</v>
      </c>
      <c r="S69" s="10">
        <v>0.13417747447093384</v>
      </c>
      <c r="T69" s="10">
        <v>0.17873343858036411</v>
      </c>
      <c r="U69" s="10">
        <v>7.2215783057892526E-3</v>
      </c>
      <c r="V69" s="71">
        <f t="shared" ref="V69" si="21">SUM(R69:U69)</f>
        <v>1</v>
      </c>
      <c r="W69" s="23"/>
      <c r="X69" s="23"/>
      <c r="Y69" s="23"/>
      <c r="Z69" s="23"/>
      <c r="AA69" s="23"/>
    </row>
    <row r="70" spans="1:27" s="23" customFormat="1" x14ac:dyDescent="0.3">
      <c r="A70" s="55" t="s">
        <v>44</v>
      </c>
    </row>
    <row r="71" spans="1:27" s="23" customFormat="1" x14ac:dyDescent="0.3">
      <c r="A71" s="45" t="s">
        <v>53</v>
      </c>
      <c r="I71" s="45" t="s">
        <v>54</v>
      </c>
      <c r="Q71" s="45" t="s">
        <v>55</v>
      </c>
    </row>
    <row r="72" spans="1:27" s="23" customFormat="1" x14ac:dyDescent="0.3">
      <c r="A72" s="56" t="s">
        <v>23</v>
      </c>
      <c r="I72" s="57" t="s">
        <v>40</v>
      </c>
      <c r="K72" s="45"/>
      <c r="L72" s="53"/>
      <c r="M72" s="53"/>
      <c r="Q72" s="56" t="s">
        <v>25</v>
      </c>
    </row>
    <row r="73" spans="1:27" ht="15" customHeight="1" x14ac:dyDescent="0.3">
      <c r="A73" s="93" t="s">
        <v>0</v>
      </c>
      <c r="B73" s="95" t="s">
        <v>20</v>
      </c>
      <c r="C73" s="95"/>
      <c r="D73" s="95"/>
      <c r="E73" s="95"/>
      <c r="F73" s="95"/>
      <c r="G73" s="23"/>
      <c r="H73" s="23"/>
      <c r="I73" s="93" t="s">
        <v>0</v>
      </c>
      <c r="J73" s="95" t="s">
        <v>33</v>
      </c>
      <c r="K73" s="95"/>
      <c r="L73" s="95"/>
      <c r="M73" s="95"/>
      <c r="N73" s="95"/>
      <c r="O73" s="23"/>
      <c r="P73" s="23"/>
      <c r="Q73" s="95" t="s">
        <v>0</v>
      </c>
      <c r="R73" s="90" t="str">
        <f>+R51</f>
        <v>2T2024</v>
      </c>
      <c r="S73" s="91"/>
      <c r="T73" s="91"/>
      <c r="U73" s="91"/>
      <c r="V73" s="92"/>
      <c r="W73" s="23"/>
      <c r="X73" s="23"/>
      <c r="Y73" s="23"/>
      <c r="Z73" s="23"/>
      <c r="AA73" s="23"/>
    </row>
    <row r="74" spans="1:27" ht="26.4" x14ac:dyDescent="0.3">
      <c r="A74" s="94" t="s">
        <v>0</v>
      </c>
      <c r="B74" s="37" t="str">
        <f>+J74</f>
        <v>2T2023</v>
      </c>
      <c r="C74" s="37" t="str">
        <f t="shared" ref="C74:F74" si="22">+K74</f>
        <v>3T2023</v>
      </c>
      <c r="D74" s="37" t="str">
        <f t="shared" si="22"/>
        <v>4T2023</v>
      </c>
      <c r="E74" s="37" t="str">
        <f t="shared" si="22"/>
        <v>1T2024</v>
      </c>
      <c r="F74" s="37" t="str">
        <f t="shared" si="22"/>
        <v>2T2024</v>
      </c>
      <c r="G74" s="62"/>
      <c r="H74" s="63"/>
      <c r="I74" s="94"/>
      <c r="J74" s="37" t="str">
        <f>+B3</f>
        <v>2T2023</v>
      </c>
      <c r="K74" s="7" t="str">
        <f>+F3</f>
        <v>3T2023</v>
      </c>
      <c r="L74" s="7" t="str">
        <f>+J3</f>
        <v>4T2023</v>
      </c>
      <c r="M74" s="7" t="str">
        <f>+N3</f>
        <v>1T2024</v>
      </c>
      <c r="N74" s="7" t="str">
        <f>+R3</f>
        <v>2T2024</v>
      </c>
      <c r="O74" s="23"/>
      <c r="P74" s="23"/>
      <c r="Q74" s="95"/>
      <c r="R74" s="7" t="s">
        <v>31</v>
      </c>
      <c r="S74" s="7" t="s">
        <v>32</v>
      </c>
      <c r="T74" s="7" t="s">
        <v>33</v>
      </c>
      <c r="U74" s="7" t="s">
        <v>34</v>
      </c>
      <c r="V74" s="7" t="s">
        <v>20</v>
      </c>
      <c r="W74" s="23"/>
      <c r="X74" s="23"/>
      <c r="Y74" s="23"/>
      <c r="Z74" s="23"/>
      <c r="AA74" s="23"/>
    </row>
    <row r="75" spans="1:27" x14ac:dyDescent="0.3">
      <c r="A75" s="8" t="s">
        <v>1</v>
      </c>
      <c r="B75" s="6">
        <v>5.2068835690324E-2</v>
      </c>
      <c r="C75" s="6">
        <v>4.5313024308814974E-2</v>
      </c>
      <c r="D75" s="6">
        <v>4.6266719797817504E-2</v>
      </c>
      <c r="E75" s="14">
        <v>5.716935015212115E-2</v>
      </c>
      <c r="F75" s="14">
        <v>5.794187377546077E-2</v>
      </c>
      <c r="G75" s="39"/>
      <c r="H75" s="39"/>
      <c r="I75" s="8" t="s">
        <v>1</v>
      </c>
      <c r="J75" s="6">
        <v>1.2872849413466786E-2</v>
      </c>
      <c r="K75" s="6">
        <v>8.0937352662586171E-3</v>
      </c>
      <c r="L75" s="6">
        <v>8.9989110955316556E-3</v>
      </c>
      <c r="M75" s="14">
        <v>9.0204423477933879E-3</v>
      </c>
      <c r="N75" s="68">
        <v>6.9217280954851209E-3</v>
      </c>
      <c r="O75" s="39"/>
      <c r="P75" s="47"/>
      <c r="Q75" s="11" t="s">
        <v>1</v>
      </c>
      <c r="R75" s="6">
        <v>4.6083403715310972E-2</v>
      </c>
      <c r="S75" s="6">
        <v>4.7395295197019517E-3</v>
      </c>
      <c r="T75" s="6">
        <v>6.9217280954851209E-3</v>
      </c>
      <c r="U75" s="6">
        <v>1.9721244496272256E-4</v>
      </c>
      <c r="V75" s="14">
        <v>5.794187377546077E-2</v>
      </c>
      <c r="W75" s="23"/>
      <c r="X75" s="23"/>
      <c r="Y75" s="23"/>
      <c r="Z75" s="23"/>
      <c r="AA75" s="23"/>
    </row>
    <row r="76" spans="1:27" x14ac:dyDescent="0.3">
      <c r="A76" s="8" t="s">
        <v>2</v>
      </c>
      <c r="B76" s="6">
        <v>7.036792773347722E-2</v>
      </c>
      <c r="C76" s="6">
        <v>4.8462169938391156E-2</v>
      </c>
      <c r="D76" s="6">
        <v>6.0978957545086712E-2</v>
      </c>
      <c r="E76" s="14">
        <v>6.8659601096272352E-2</v>
      </c>
      <c r="F76" s="68">
        <v>6.3952362700974791E-2</v>
      </c>
      <c r="G76" s="39"/>
      <c r="H76" s="39"/>
      <c r="I76" s="8" t="s">
        <v>2</v>
      </c>
      <c r="J76" s="6">
        <v>2.893059136239183E-2</v>
      </c>
      <c r="K76" s="6">
        <v>1.4533470418987957E-2</v>
      </c>
      <c r="L76" s="6">
        <v>1.981706710589658E-2</v>
      </c>
      <c r="M76" s="14">
        <v>2.1378895172916371E-2</v>
      </c>
      <c r="N76" s="14">
        <v>1.6769467241454249E-2</v>
      </c>
      <c r="O76" s="39"/>
      <c r="P76" s="47"/>
      <c r="Q76" s="11" t="s">
        <v>2</v>
      </c>
      <c r="R76" s="6">
        <v>3.9928243749975306E-2</v>
      </c>
      <c r="S76" s="6">
        <v>6.772588796383738E-3</v>
      </c>
      <c r="T76" s="6">
        <v>1.6769467241454249E-2</v>
      </c>
      <c r="U76" s="6">
        <v>4.8206291316150291E-4</v>
      </c>
      <c r="V76" s="20">
        <v>6.3952362700974791E-2</v>
      </c>
      <c r="W76" s="23"/>
      <c r="X76" s="23"/>
      <c r="Y76" s="23"/>
      <c r="Z76" s="23"/>
      <c r="AA76" s="23"/>
    </row>
    <row r="77" spans="1:27" x14ac:dyDescent="0.3">
      <c r="A77" s="8" t="s">
        <v>3</v>
      </c>
      <c r="B77" s="6">
        <v>6.7015923833714783E-2</v>
      </c>
      <c r="C77" s="6">
        <v>3.9455950105268721E-2</v>
      </c>
      <c r="D77" s="6">
        <v>4.3045439542303887E-2</v>
      </c>
      <c r="E77" s="14">
        <v>4.5553231137050842E-2</v>
      </c>
      <c r="F77" s="20">
        <v>4.2899219974277147E-2</v>
      </c>
      <c r="G77" s="39"/>
      <c r="H77" s="39"/>
      <c r="I77" s="8" t="s">
        <v>3</v>
      </c>
      <c r="J77" s="6">
        <v>2.8319817257361081E-2</v>
      </c>
      <c r="K77" s="6">
        <v>9.3728803107849794E-3</v>
      </c>
      <c r="L77" s="6">
        <v>1.0905490152932115E-2</v>
      </c>
      <c r="M77" s="14">
        <v>1.0921348709654735E-2</v>
      </c>
      <c r="N77" s="14">
        <v>7.8046467936421539E-3</v>
      </c>
      <c r="O77" s="39"/>
      <c r="P77" s="47"/>
      <c r="Q77" s="11" t="s">
        <v>3</v>
      </c>
      <c r="R77" s="6">
        <v>2.9401307212494458E-2</v>
      </c>
      <c r="S77" s="6">
        <v>5.3816068442099439E-3</v>
      </c>
      <c r="T77" s="6">
        <v>7.8046467936421539E-3</v>
      </c>
      <c r="U77" s="6">
        <v>3.1165912393059218E-4</v>
      </c>
      <c r="V77" s="68">
        <v>4.2899219974277147E-2</v>
      </c>
      <c r="W77" s="23"/>
      <c r="X77" s="23"/>
      <c r="Y77" s="23"/>
      <c r="Z77" s="23"/>
      <c r="AA77" s="23"/>
    </row>
    <row r="78" spans="1:27" x14ac:dyDescent="0.3">
      <c r="A78" s="8" t="s">
        <v>4</v>
      </c>
      <c r="B78" s="6">
        <v>4.848221438189225E-2</v>
      </c>
      <c r="C78" s="6">
        <v>4.0331651782670938E-2</v>
      </c>
      <c r="D78" s="6">
        <v>4.2797441364605546E-2</v>
      </c>
      <c r="E78" s="14">
        <v>5.6104090994355482E-2</v>
      </c>
      <c r="F78" s="68">
        <v>6.1724602808921655E-2</v>
      </c>
      <c r="G78" s="39"/>
      <c r="H78" s="39"/>
      <c r="I78" s="8" t="s">
        <v>4</v>
      </c>
      <c r="J78" s="6">
        <v>1.064410015169334E-2</v>
      </c>
      <c r="K78" s="6">
        <v>5.8627036607812391E-3</v>
      </c>
      <c r="L78" s="6">
        <v>5.6886993603411512E-3</v>
      </c>
      <c r="M78" s="14">
        <v>7.4094916525980119E-3</v>
      </c>
      <c r="N78" s="14">
        <v>7.6622467960204095E-3</v>
      </c>
      <c r="O78" s="39"/>
      <c r="P78" s="47"/>
      <c r="Q78" s="11" t="s">
        <v>4</v>
      </c>
      <c r="R78" s="6">
        <v>4.8533251420672704E-2</v>
      </c>
      <c r="S78" s="6">
        <v>5.4437789040768618E-3</v>
      </c>
      <c r="T78" s="6">
        <v>7.6622467960204095E-3</v>
      </c>
      <c r="U78" s="6">
        <v>8.532568815167494E-5</v>
      </c>
      <c r="V78" s="20">
        <v>6.1724602808921655E-2</v>
      </c>
      <c r="W78" s="23"/>
      <c r="X78" s="23"/>
      <c r="Y78" s="23"/>
      <c r="Z78" s="23"/>
      <c r="AA78" s="23"/>
    </row>
    <row r="79" spans="1:27" x14ac:dyDescent="0.3">
      <c r="A79" s="8" t="s">
        <v>6</v>
      </c>
      <c r="B79" s="6">
        <v>7.1415907808848419E-2</v>
      </c>
      <c r="C79" s="6">
        <v>3.9131786936052931E-2</v>
      </c>
      <c r="D79" s="6">
        <v>4.3993313402128136E-2</v>
      </c>
      <c r="E79" s="14">
        <v>4.742131230000321E-2</v>
      </c>
      <c r="F79" s="14">
        <v>4.4983493766092245E-2</v>
      </c>
      <c r="G79" s="39"/>
      <c r="H79" s="39"/>
      <c r="I79" s="8" t="s">
        <v>6</v>
      </c>
      <c r="J79" s="6">
        <v>3.0241491390657318E-2</v>
      </c>
      <c r="K79" s="6">
        <v>8.8151079368143353E-3</v>
      </c>
      <c r="L79" s="6">
        <v>1.009419101809882E-2</v>
      </c>
      <c r="M79" s="14">
        <v>1.0584445467096181E-2</v>
      </c>
      <c r="N79" s="14">
        <v>7.2168032392816318E-3</v>
      </c>
      <c r="O79" s="39"/>
      <c r="P79" s="47"/>
      <c r="Q79" s="11" t="s">
        <v>6</v>
      </c>
      <c r="R79" s="6">
        <v>3.2590463777096401E-2</v>
      </c>
      <c r="S79" s="6">
        <v>4.8664009999893161E-3</v>
      </c>
      <c r="T79" s="6">
        <v>7.2168032392816318E-3</v>
      </c>
      <c r="U79" s="6">
        <v>3.0982574972489611E-4</v>
      </c>
      <c r="V79" s="14">
        <v>4.4983493766092245E-2</v>
      </c>
      <c r="W79" s="23"/>
      <c r="X79" s="23"/>
      <c r="Y79" s="23"/>
      <c r="Z79" s="23"/>
      <c r="AA79" s="23"/>
    </row>
    <row r="80" spans="1:27" x14ac:dyDescent="0.3">
      <c r="A80" s="8" t="s">
        <v>7</v>
      </c>
      <c r="B80" s="6">
        <v>8.4465977956619809E-2</v>
      </c>
      <c r="C80" s="6">
        <v>5.363144734546723E-2</v>
      </c>
      <c r="D80" s="6">
        <v>6.0646235133592033E-2</v>
      </c>
      <c r="E80" s="14">
        <v>6.9442542909868551E-2</v>
      </c>
      <c r="F80" s="14">
        <v>5.1611488202428779E-2</v>
      </c>
      <c r="G80" s="39"/>
      <c r="H80" s="39"/>
      <c r="I80" s="8" t="s">
        <v>7</v>
      </c>
      <c r="J80" s="6">
        <v>4.7930181727831415E-2</v>
      </c>
      <c r="K80" s="6">
        <v>2.1610358395844236E-2</v>
      </c>
      <c r="L80" s="6">
        <v>2.5491353532616584E-2</v>
      </c>
      <c r="M80" s="14">
        <v>2.6790104649750186E-2</v>
      </c>
      <c r="N80" s="20">
        <v>1.246710070646904E-2</v>
      </c>
      <c r="O80" s="39"/>
      <c r="P80" s="47"/>
      <c r="Q80" s="11" t="s">
        <v>7</v>
      </c>
      <c r="R80" s="6">
        <v>3.0271197919071586E-2</v>
      </c>
      <c r="S80" s="6">
        <v>8.3037047298025277E-3</v>
      </c>
      <c r="T80" s="6">
        <v>1.246710070646904E-2</v>
      </c>
      <c r="U80" s="6">
        <v>5.6948484708562277E-4</v>
      </c>
      <c r="V80" s="14">
        <v>5.1611488202428779E-2</v>
      </c>
      <c r="W80" s="23"/>
      <c r="X80" s="23"/>
      <c r="Y80" s="23"/>
      <c r="Z80" s="23"/>
      <c r="AA80" s="23"/>
    </row>
    <row r="81" spans="1:29" x14ac:dyDescent="0.3">
      <c r="A81" s="8" t="s">
        <v>8</v>
      </c>
      <c r="B81" s="6">
        <v>7.921542420348815E-2</v>
      </c>
      <c r="C81" s="6">
        <v>5.324590389646152E-2</v>
      </c>
      <c r="D81" s="6">
        <v>6.0293612047032936E-2</v>
      </c>
      <c r="E81" s="14">
        <v>6.7465866096397431E-2</v>
      </c>
      <c r="F81" s="14">
        <v>5.4238193384049685E-2</v>
      </c>
      <c r="G81" s="39"/>
      <c r="H81" s="39"/>
      <c r="I81" s="8" t="s">
        <v>8</v>
      </c>
      <c r="J81" s="6">
        <v>4.3903312814117953E-2</v>
      </c>
      <c r="K81" s="6">
        <v>2.2094864381109733E-2</v>
      </c>
      <c r="L81" s="6">
        <v>2.4908890875335214E-2</v>
      </c>
      <c r="M81" s="14">
        <v>2.6381806218127982E-2</v>
      </c>
      <c r="N81" s="20">
        <v>1.4228880930697544E-2</v>
      </c>
      <c r="O81" s="39"/>
      <c r="P81" s="47"/>
      <c r="Q81" s="11" t="s">
        <v>8</v>
      </c>
      <c r="R81" s="6">
        <v>3.0909128258502748E-2</v>
      </c>
      <c r="S81" s="6">
        <v>8.5832060859621605E-3</v>
      </c>
      <c r="T81" s="6">
        <v>1.4228880930697544E-2</v>
      </c>
      <c r="U81" s="6">
        <v>5.1697810888723026E-4</v>
      </c>
      <c r="V81" s="14">
        <v>5.4238193384049685E-2</v>
      </c>
      <c r="W81" s="23"/>
      <c r="X81" s="23"/>
      <c r="Y81" s="23"/>
      <c r="Z81" s="23"/>
      <c r="AA81" s="23"/>
    </row>
    <row r="82" spans="1:29" x14ac:dyDescent="0.3">
      <c r="A82" s="8" t="s">
        <v>9</v>
      </c>
      <c r="B82" s="6">
        <v>5.585517043826984E-2</v>
      </c>
      <c r="C82" s="6">
        <v>4.704421772139359E-2</v>
      </c>
      <c r="D82" s="6">
        <v>4.8658508478498209E-2</v>
      </c>
      <c r="E82" s="14">
        <v>5.7225227309980427E-2</v>
      </c>
      <c r="F82" s="14">
        <v>5.151514037552947E-2</v>
      </c>
      <c r="G82" s="39"/>
      <c r="H82" s="39"/>
      <c r="I82" s="8" t="s">
        <v>9</v>
      </c>
      <c r="J82" s="6">
        <v>1.9135835004296765E-2</v>
      </c>
      <c r="K82" s="6">
        <v>1.231587415005609E-2</v>
      </c>
      <c r="L82" s="6">
        <v>1.4742679163196513E-2</v>
      </c>
      <c r="M82" s="14">
        <v>1.3253148684579653E-2</v>
      </c>
      <c r="N82" s="14">
        <v>7.9269968211139064E-3</v>
      </c>
      <c r="O82" s="39"/>
      <c r="P82" s="47"/>
      <c r="Q82" s="11" t="s">
        <v>9</v>
      </c>
      <c r="R82" s="6">
        <v>3.662887354944367E-2</v>
      </c>
      <c r="S82" s="6">
        <v>6.7299748096941777E-3</v>
      </c>
      <c r="T82" s="6">
        <v>7.9269968211139064E-3</v>
      </c>
      <c r="U82" s="6">
        <v>2.292951952777137E-4</v>
      </c>
      <c r="V82" s="14">
        <v>5.151514037552947E-2</v>
      </c>
      <c r="W82" s="23"/>
      <c r="X82" s="23"/>
      <c r="Y82" s="23"/>
      <c r="Z82" s="23"/>
      <c r="AA82" s="23"/>
    </row>
    <row r="83" spans="1:29" x14ac:dyDescent="0.3">
      <c r="A83" s="8" t="s">
        <v>10</v>
      </c>
      <c r="B83" s="6">
        <v>5.3856446600814754E-2</v>
      </c>
      <c r="C83" s="6">
        <v>3.861562640747588E-2</v>
      </c>
      <c r="D83" s="6">
        <v>3.9419077296679428E-2</v>
      </c>
      <c r="E83" s="14">
        <v>4.5241690884402087E-2</v>
      </c>
      <c r="F83" s="14">
        <v>4.4272019726718681E-2</v>
      </c>
      <c r="G83" s="39"/>
      <c r="H83" s="39"/>
      <c r="I83" s="8" t="s">
        <v>10</v>
      </c>
      <c r="J83" s="6">
        <v>2.3482684461427691E-2</v>
      </c>
      <c r="K83" s="6">
        <v>1.0981067776164484E-2</v>
      </c>
      <c r="L83" s="6">
        <v>1.139268724180291E-2</v>
      </c>
      <c r="M83" s="14">
        <v>1.0455399180192643E-2</v>
      </c>
      <c r="N83" s="68">
        <v>6.4576968291338655E-3</v>
      </c>
      <c r="O83" s="39"/>
      <c r="P83" s="47"/>
      <c r="Q83" s="11" t="s">
        <v>10</v>
      </c>
      <c r="R83" s="6">
        <v>3.1942820551213967E-2</v>
      </c>
      <c r="S83" s="6">
        <v>5.6771661319765902E-3</v>
      </c>
      <c r="T83" s="6">
        <v>6.4576968291338655E-3</v>
      </c>
      <c r="U83" s="6">
        <v>1.9433621439426038E-4</v>
      </c>
      <c r="V83" s="14">
        <v>4.4272019726718681E-2</v>
      </c>
      <c r="W83" s="23"/>
      <c r="X83" s="23"/>
      <c r="Y83" s="23"/>
      <c r="Z83" s="23"/>
      <c r="AA83" s="23"/>
    </row>
    <row r="84" spans="1:29" x14ac:dyDescent="0.3">
      <c r="A84" s="8" t="s">
        <v>11</v>
      </c>
      <c r="B84" s="6">
        <v>6.90981516218096E-2</v>
      </c>
      <c r="C84" s="6">
        <v>4.5184451596929937E-2</v>
      </c>
      <c r="D84" s="6">
        <v>4.6279869017325802E-2</v>
      </c>
      <c r="E84" s="14">
        <v>5.2671272134906029E-2</v>
      </c>
      <c r="F84" s="14">
        <v>5.4464143108129692E-2</v>
      </c>
      <c r="G84" s="39"/>
      <c r="H84" s="39"/>
      <c r="I84" s="8" t="s">
        <v>11</v>
      </c>
      <c r="J84" s="6">
        <v>3.3542689738023476E-2</v>
      </c>
      <c r="K84" s="6">
        <v>1.3947346702979285E-2</v>
      </c>
      <c r="L84" s="6">
        <v>1.2956335729275438E-2</v>
      </c>
      <c r="M84" s="14">
        <v>1.5375023882067835E-2</v>
      </c>
      <c r="N84" s="14">
        <v>1.2158600862482032E-2</v>
      </c>
      <c r="O84" s="39"/>
      <c r="P84" s="47"/>
      <c r="Q84" s="11" t="s">
        <v>11</v>
      </c>
      <c r="R84" s="6">
        <v>3.2532742373422775E-2</v>
      </c>
      <c r="S84" s="6">
        <v>8.1356812010860893E-3</v>
      </c>
      <c r="T84" s="6">
        <v>1.2158600862482032E-2</v>
      </c>
      <c r="U84" s="6">
        <v>1.6371186711387957E-3</v>
      </c>
      <c r="V84" s="14">
        <v>5.4464143108129692E-2</v>
      </c>
      <c r="W84" s="23"/>
      <c r="X84" s="23"/>
      <c r="Y84" s="23"/>
      <c r="Z84" s="23"/>
      <c r="AA84" s="23"/>
    </row>
    <row r="85" spans="1:29" x14ac:dyDescent="0.3">
      <c r="A85" s="8" t="s">
        <v>12</v>
      </c>
      <c r="B85" s="6">
        <v>6.4543515764021897E-2</v>
      </c>
      <c r="C85" s="6">
        <v>4.7104768496841136E-2</v>
      </c>
      <c r="D85" s="6">
        <v>4.9392926629200536E-2</v>
      </c>
      <c r="E85" s="14">
        <v>5.8651801075632982E-2</v>
      </c>
      <c r="F85" s="14">
        <v>5.4812829700913265E-2</v>
      </c>
      <c r="G85" s="39"/>
      <c r="H85" s="39"/>
      <c r="I85" s="8" t="s">
        <v>12</v>
      </c>
      <c r="J85" s="6">
        <v>3.387464851868454E-2</v>
      </c>
      <c r="K85" s="6">
        <v>1.9791263750059376E-2</v>
      </c>
      <c r="L85" s="6">
        <v>1.9768017300404717E-2</v>
      </c>
      <c r="M85" s="14">
        <v>1.8467968083232859E-2</v>
      </c>
      <c r="N85" s="14">
        <v>1.3419821136725848E-2</v>
      </c>
      <c r="O85" s="39"/>
      <c r="P85" s="47"/>
      <c r="Q85" s="11" t="s">
        <v>12</v>
      </c>
      <c r="R85" s="6">
        <v>3.3508948239282924E-2</v>
      </c>
      <c r="S85" s="6">
        <v>7.5220026189968632E-3</v>
      </c>
      <c r="T85" s="6">
        <v>1.3419821136725848E-2</v>
      </c>
      <c r="U85" s="6">
        <v>3.6205770590763128E-4</v>
      </c>
      <c r="V85" s="14">
        <v>5.4812829700913265E-2</v>
      </c>
      <c r="W85" s="23"/>
      <c r="X85" s="23"/>
      <c r="Y85" s="23"/>
      <c r="Z85" s="23"/>
      <c r="AA85" s="23"/>
    </row>
    <row r="86" spans="1:29" x14ac:dyDescent="0.3">
      <c r="A86" s="8" t="s">
        <v>13</v>
      </c>
      <c r="B86" s="6">
        <v>7.3229449356561324E-2</v>
      </c>
      <c r="C86" s="6">
        <v>5.038594652429771E-2</v>
      </c>
      <c r="D86" s="6">
        <v>5.6027201691387224E-2</v>
      </c>
      <c r="E86" s="14">
        <v>6.4364070815683724E-2</v>
      </c>
      <c r="F86" s="14">
        <v>5.2595080723805393E-2</v>
      </c>
      <c r="G86" s="39"/>
      <c r="H86" s="39"/>
      <c r="I86" s="8" t="s">
        <v>13</v>
      </c>
      <c r="J86" s="6">
        <v>4.2239341679068544E-2</v>
      </c>
      <c r="K86" s="6">
        <v>2.0067035690500366E-2</v>
      </c>
      <c r="L86" s="6">
        <v>2.3790581850281715E-2</v>
      </c>
      <c r="M86" s="14">
        <v>2.4720321494515043E-2</v>
      </c>
      <c r="N86" s="14">
        <v>1.2753277711561383E-2</v>
      </c>
      <c r="O86" s="39"/>
      <c r="P86" s="47"/>
      <c r="Q86" s="11" t="s">
        <v>13</v>
      </c>
      <c r="R86" s="6">
        <v>2.9754036190269801E-2</v>
      </c>
      <c r="S86" s="6">
        <v>9.2751110629537333E-3</v>
      </c>
      <c r="T86" s="6">
        <v>1.2753277711561383E-2</v>
      </c>
      <c r="U86" s="6">
        <v>8.1265575902047897E-4</v>
      </c>
      <c r="V86" s="14">
        <v>5.2595080723805393E-2</v>
      </c>
      <c r="W86" s="23"/>
      <c r="X86" s="23"/>
      <c r="Y86" s="23"/>
      <c r="Z86" s="23"/>
      <c r="AA86" s="23"/>
    </row>
    <row r="87" spans="1:29" x14ac:dyDescent="0.3">
      <c r="A87" s="8" t="s">
        <v>14</v>
      </c>
      <c r="B87" s="6">
        <v>6.4319217590898509E-2</v>
      </c>
      <c r="C87" s="6">
        <v>4.427929299061819E-2</v>
      </c>
      <c r="D87" s="6">
        <v>4.6371188032211241E-2</v>
      </c>
      <c r="E87" s="14">
        <v>5.4245856704102376E-2</v>
      </c>
      <c r="F87" s="14">
        <v>4.6387154821016664E-2</v>
      </c>
      <c r="G87" s="39"/>
      <c r="H87" s="39"/>
      <c r="I87" s="8" t="s">
        <v>14</v>
      </c>
      <c r="J87" s="6">
        <v>3.0066642271825067E-2</v>
      </c>
      <c r="K87" s="6">
        <v>1.3839011708269641E-2</v>
      </c>
      <c r="L87" s="6">
        <v>1.4825513194041176E-2</v>
      </c>
      <c r="M87" s="14">
        <v>1.5764222069910898E-2</v>
      </c>
      <c r="N87" s="14">
        <v>8.6047709302654336E-3</v>
      </c>
      <c r="O87" s="39"/>
      <c r="P87" s="47"/>
      <c r="Q87" s="11" t="s">
        <v>14</v>
      </c>
      <c r="R87" s="6">
        <v>3.0687134365144524E-2</v>
      </c>
      <c r="S87" s="6">
        <v>6.653979221490529E-3</v>
      </c>
      <c r="T87" s="6">
        <v>8.6047709302654336E-3</v>
      </c>
      <c r="U87" s="6">
        <v>4.4127030411617604E-4</v>
      </c>
      <c r="V87" s="14">
        <v>4.6387154821016664E-2</v>
      </c>
      <c r="W87" s="23"/>
      <c r="X87" s="23"/>
      <c r="Y87" s="23"/>
      <c r="Z87" s="23"/>
      <c r="AA87" s="23"/>
    </row>
    <row r="88" spans="1:29" x14ac:dyDescent="0.3">
      <c r="A88" s="8" t="s">
        <v>15</v>
      </c>
      <c r="B88" s="6">
        <v>7.1653103792708367E-2</v>
      </c>
      <c r="C88" s="6">
        <v>4.6820968248978308E-2</v>
      </c>
      <c r="D88" s="6">
        <v>4.6739098314634409E-2</v>
      </c>
      <c r="E88" s="14">
        <v>5.3427975112231234E-2</v>
      </c>
      <c r="F88" s="14">
        <v>5.609421697917797E-2</v>
      </c>
      <c r="G88" s="39"/>
      <c r="H88" s="39"/>
      <c r="I88" s="8" t="s">
        <v>15</v>
      </c>
      <c r="J88" s="6">
        <v>2.8105016794461254E-2</v>
      </c>
      <c r="K88" s="6">
        <v>8.8120873939012898E-3</v>
      </c>
      <c r="L88" s="6">
        <v>8.9144117965741076E-3</v>
      </c>
      <c r="M88" s="14">
        <v>9.126171536583445E-3</v>
      </c>
      <c r="N88" s="14">
        <v>7.0524644171113503E-3</v>
      </c>
      <c r="O88" s="39"/>
      <c r="P88" s="47"/>
      <c r="Q88" s="11" t="s">
        <v>15</v>
      </c>
      <c r="R88" s="6">
        <v>4.250219464801791E-2</v>
      </c>
      <c r="S88" s="6">
        <v>6.302831835712102E-3</v>
      </c>
      <c r="T88" s="6">
        <v>7.0524644171113503E-3</v>
      </c>
      <c r="U88" s="6">
        <v>2.3672607833660476E-4</v>
      </c>
      <c r="V88" s="14">
        <v>5.609421697917797E-2</v>
      </c>
      <c r="W88" s="23"/>
      <c r="X88" s="23"/>
      <c r="Y88" s="23"/>
      <c r="Z88" s="23"/>
      <c r="AA88" s="23"/>
    </row>
    <row r="89" spans="1:29" x14ac:dyDescent="0.3">
      <c r="A89" s="8" t="s">
        <v>16</v>
      </c>
      <c r="B89" s="6">
        <v>7.2569091714203851E-2</v>
      </c>
      <c r="C89" s="6">
        <v>4.7854324182003756E-2</v>
      </c>
      <c r="D89" s="6">
        <v>5.5774380573538208E-2</v>
      </c>
      <c r="E89" s="14">
        <v>6.7675463914851117E-2</v>
      </c>
      <c r="F89" s="14">
        <v>5.5930918772551484E-2</v>
      </c>
      <c r="G89" s="39"/>
      <c r="H89" s="39"/>
      <c r="I89" s="8" t="s">
        <v>16</v>
      </c>
      <c r="J89" s="6">
        <v>3.8746060274543512E-2</v>
      </c>
      <c r="K89" s="6">
        <v>1.7494360327913613E-2</v>
      </c>
      <c r="L89" s="6">
        <v>1.984374593765437E-2</v>
      </c>
      <c r="M89" s="14">
        <v>2.0450521154257769E-2</v>
      </c>
      <c r="N89" s="14">
        <v>1.0248171588855276E-2</v>
      </c>
      <c r="O89" s="39"/>
      <c r="P89" s="47"/>
      <c r="Q89" s="11" t="s">
        <v>16</v>
      </c>
      <c r="R89" s="6">
        <v>3.6069418082646125E-2</v>
      </c>
      <c r="S89" s="6">
        <v>8.9979205669532096E-3</v>
      </c>
      <c r="T89" s="6">
        <v>1.0248171588855276E-2</v>
      </c>
      <c r="U89" s="6">
        <v>6.1540853409687178E-4</v>
      </c>
      <c r="V89" s="14">
        <v>5.5930918772551484E-2</v>
      </c>
      <c r="W89" s="23"/>
      <c r="X89" s="23"/>
      <c r="Y89" s="23"/>
      <c r="Z89" s="23"/>
      <c r="AA89" s="23"/>
    </row>
    <row r="90" spans="1:29" x14ac:dyDescent="0.3">
      <c r="A90" s="8" t="s">
        <v>17</v>
      </c>
      <c r="B90" s="6">
        <v>7.3888351648351655E-2</v>
      </c>
      <c r="C90" s="6">
        <v>3.312289820969172E-2</v>
      </c>
      <c r="D90" s="6">
        <v>4.3093554217924643E-2</v>
      </c>
      <c r="E90" s="14">
        <v>4.6737089859620613E-2</v>
      </c>
      <c r="F90" s="20">
        <v>4.3033693521337596E-2</v>
      </c>
      <c r="G90" s="39"/>
      <c r="H90" s="39"/>
      <c r="I90" s="8" t="s">
        <v>17</v>
      </c>
      <c r="J90" s="6">
        <v>4.4012307692307691E-2</v>
      </c>
      <c r="K90" s="6">
        <v>1.0322150125997664E-2</v>
      </c>
      <c r="L90" s="6">
        <v>1.2607268834564695E-2</v>
      </c>
      <c r="M90" s="14">
        <v>1.3058995769004456E-2</v>
      </c>
      <c r="N90" s="68">
        <v>6.8744086976746622E-3</v>
      </c>
      <c r="O90" s="39"/>
      <c r="P90" s="47"/>
      <c r="Q90" s="11" t="s">
        <v>17</v>
      </c>
      <c r="R90" s="6">
        <v>2.8699038701994122E-2</v>
      </c>
      <c r="S90" s="6">
        <v>7.0947535198336575E-3</v>
      </c>
      <c r="T90" s="6">
        <v>6.8744086976746622E-3</v>
      </c>
      <c r="U90" s="6">
        <v>3.6549260183515759E-4</v>
      </c>
      <c r="V90" s="68">
        <v>4.3033693521337596E-2</v>
      </c>
      <c r="W90" s="23"/>
      <c r="X90" s="23"/>
      <c r="Y90" s="23"/>
      <c r="Z90" s="23"/>
      <c r="AA90" s="23"/>
    </row>
    <row r="91" spans="1:29" x14ac:dyDescent="0.3">
      <c r="A91" s="9" t="s">
        <v>18</v>
      </c>
      <c r="B91" s="10">
        <v>6.3587213669229495E-2</v>
      </c>
      <c r="C91" s="10">
        <v>4.4882259680554898E-2</v>
      </c>
      <c r="D91" s="10">
        <v>4.8300023986988155E-2</v>
      </c>
      <c r="E91" s="10">
        <v>5.6035647567222513E-2</v>
      </c>
      <c r="F91" s="10">
        <v>5.0121689655133556E-2</v>
      </c>
      <c r="G91" s="39"/>
      <c r="H91" s="39"/>
      <c r="I91" s="9" t="s">
        <v>18</v>
      </c>
      <c r="J91" s="10">
        <v>2.8281781868824008E-2</v>
      </c>
      <c r="K91" s="10">
        <v>1.336785169525375E-2</v>
      </c>
      <c r="L91" s="10">
        <v>1.5172678131570196E-2</v>
      </c>
      <c r="M91" s="10">
        <v>1.5175875308614932E-2</v>
      </c>
      <c r="N91" s="10">
        <v>8.9584219395198849E-3</v>
      </c>
      <c r="O91" s="39"/>
      <c r="P91" s="47"/>
      <c r="Q91" s="12" t="s">
        <v>18</v>
      </c>
      <c r="R91" s="10">
        <v>3.4076108274808906E-2</v>
      </c>
      <c r="S91" s="10">
        <v>6.7252017341417518E-3</v>
      </c>
      <c r="T91" s="10">
        <v>8.9584219395198849E-3</v>
      </c>
      <c r="U91" s="10">
        <v>3.6195770666301412E-4</v>
      </c>
      <c r="V91" s="10">
        <v>5.0121689655133556E-2</v>
      </c>
      <c r="W91" s="23"/>
      <c r="X91" s="23"/>
      <c r="Y91" s="23"/>
      <c r="Z91" s="23"/>
      <c r="AA91" s="23"/>
    </row>
    <row r="92" spans="1:29" x14ac:dyDescent="0.3">
      <c r="A92" s="23"/>
      <c r="B92" s="23"/>
      <c r="C92" s="23"/>
      <c r="D92" s="47"/>
      <c r="E92" s="47"/>
      <c r="F92" s="47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</row>
    <row r="93" spans="1:29" x14ac:dyDescent="0.3">
      <c r="A93" s="32" t="s">
        <v>57</v>
      </c>
      <c r="B93" s="23"/>
      <c r="C93" s="23"/>
      <c r="D93" s="23"/>
      <c r="E93" s="23"/>
      <c r="F93" s="75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39"/>
      <c r="T93" s="39"/>
      <c r="U93" s="39"/>
      <c r="V93" s="39"/>
      <c r="W93" s="23"/>
      <c r="X93" s="23"/>
      <c r="Y93" s="23"/>
      <c r="Z93" s="23"/>
      <c r="AA93" s="23"/>
      <c r="AB93" s="23"/>
      <c r="AC93" s="23"/>
    </row>
    <row r="94" spans="1:29" x14ac:dyDescent="0.3">
      <c r="A94" s="32" t="s">
        <v>56</v>
      </c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</row>
    <row r="95" spans="1:29" x14ac:dyDescent="0.3">
      <c r="A95" s="32" t="s">
        <v>44</v>
      </c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</row>
    <row r="96" spans="1:29" x14ac:dyDescent="0.3">
      <c r="A96" s="32" t="s">
        <v>43</v>
      </c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</row>
    <row r="97" spans="1:29" s="32" customFormat="1" ht="13.2" x14ac:dyDescent="0.3"/>
    <row r="98" spans="1:29" s="32" customFormat="1" ht="13.2" x14ac:dyDescent="0.3"/>
    <row r="99" spans="1:29" s="32" customFormat="1" ht="13.2" x14ac:dyDescent="0.3"/>
    <row r="100" spans="1:29" s="32" customFormat="1" ht="13.2" x14ac:dyDescent="0.3"/>
    <row r="101" spans="1:29" x14ac:dyDescent="0.3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</row>
    <row r="102" spans="1:29" x14ac:dyDescent="0.3">
      <c r="Y102" s="23"/>
      <c r="Z102" s="23"/>
      <c r="AA102" s="23"/>
    </row>
    <row r="117" spans="3:5" x14ac:dyDescent="0.3">
      <c r="C117" s="3"/>
      <c r="D117" s="4"/>
      <c r="E117" s="4"/>
    </row>
  </sheetData>
  <mergeCells count="26">
    <mergeCell ref="A30:A31"/>
    <mergeCell ref="A51:A52"/>
    <mergeCell ref="A73:A74"/>
    <mergeCell ref="B51:F51"/>
    <mergeCell ref="I51:I52"/>
    <mergeCell ref="B73:F73"/>
    <mergeCell ref="A1:N1"/>
    <mergeCell ref="A3:A4"/>
    <mergeCell ref="B3:E3"/>
    <mergeCell ref="F3:I3"/>
    <mergeCell ref="J3:M3"/>
    <mergeCell ref="N3:Q3"/>
    <mergeCell ref="B30:F30"/>
    <mergeCell ref="I30:I31"/>
    <mergeCell ref="J30:N30"/>
    <mergeCell ref="Q30:Q31"/>
    <mergeCell ref="R30:V30"/>
    <mergeCell ref="A28:V28"/>
    <mergeCell ref="R3:U3"/>
    <mergeCell ref="R51:V51"/>
    <mergeCell ref="Q73:Q74"/>
    <mergeCell ref="R73:V73"/>
    <mergeCell ref="I73:I74"/>
    <mergeCell ref="J73:N73"/>
    <mergeCell ref="J51:N51"/>
    <mergeCell ref="Q51:Q52"/>
  </mergeCells>
  <printOptions horizontalCentered="1" verticalCentered="1"/>
  <pageMargins left="0.70866141732283472" right="0.51181102362204722" top="0.35433070866141736" bottom="0.35433070866141736" header="0.31496062992125984" footer="0.11811023622047245"/>
  <pageSetup paperSize="9" scale="40" orientation="landscape" horizontalDpi="1200" verticalDpi="1200" r:id="rId1"/>
  <headerFooter>
    <oddFooter>&amp;C&amp;"Calibri"&amp;11&amp;K000000&amp;F&amp;A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CC ELECTRICIDAD CA</vt:lpstr>
      <vt:lpstr>CC GAS CA</vt:lpstr>
      <vt:lpstr>'CC ELECTRICIDAD CA'!Área_de_impresión</vt:lpstr>
      <vt:lpstr>'CC GAS CA'!Área_de_impresión</vt:lpstr>
    </vt:vector>
  </TitlesOfParts>
  <Company>CNMC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Yolanda Sicilia</dc:creator>
  <cp:lastModifiedBy>CNMC</cp:lastModifiedBy>
  <cp:lastPrinted>2024-08-09T07:41:12Z</cp:lastPrinted>
  <dcterms:created xsi:type="dcterms:W3CDTF">2022-03-23T12:09:25Z</dcterms:created>
  <dcterms:modified xsi:type="dcterms:W3CDTF">2024-08-09T07:45:50Z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2022-06-07T16:10:38Z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9bea2d27-aeee-495d-8c82-04cc5fdb0f4a</vt:lpwstr>
  </property>
  <property fmtid="{D5CDD505-2E9C-101B-9397-08002B2CF9AE}" pid="8" name="MSIP_Label_17707d3e-ee9a-4b44-b9d3-ec2af873d3b4_ContentBits">
    <vt:lpwstr>0</vt:lpwstr>
  </property>
</Properties>
</file>