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yolanda.sicilia\OneDrive - Ingeniería y Economía del Transporte S.A\Documentos\Webs Estadisticas\CCAA\20234T\"/>
    </mc:Choice>
  </mc:AlternateContent>
  <xr:revisionPtr revIDLastSave="0" documentId="13_ncr:1_{9714D959-BF84-44A2-ACA4-78669DD87D05}" xr6:coauthVersionLast="47" xr6:coauthVersionMax="47" xr10:uidLastSave="{00000000-0000-0000-0000-000000000000}"/>
  <bookViews>
    <workbookView xWindow="-108" yWindow="-108" windowWidth="23256" windowHeight="12576" firstSheet="4" activeTab="5" xr2:uid="{33C68374-6CE0-4522-85DD-6979CC2E881E}"/>
  </bookViews>
  <sheets>
    <sheet name="CC ELECTRICIDAD CA anual" sheetId="16" r:id="rId1"/>
    <sheet name="Informe Elec y otros" sheetId="12" r:id="rId2"/>
    <sheet name="CC GAS CA anual" sheetId="18" r:id="rId3"/>
    <sheet name="CC GAS CA 1t22" sheetId="20" r:id="rId4"/>
    <sheet name="CC ELECTRICIDAD CA" sheetId="13" r:id="rId5"/>
    <sheet name="CC GAS CA" sheetId="17" r:id="rId6"/>
  </sheets>
  <externalReferences>
    <externalReference r:id="rId7"/>
    <externalReference r:id="rId8"/>
  </externalReferences>
  <definedNames>
    <definedName name="_xlnm.Print_Area" localSheetId="4">'CC ELECTRICIDAD CA'!$A$30:$X$106</definedName>
    <definedName name="_xlnm.Print_Area" localSheetId="0">'CC ELECTRICIDAD CA anual'!$A$29:$U$107</definedName>
    <definedName name="_xlnm.Print_Area" localSheetId="5">'CC GAS CA'!$A$28:$Y$99</definedName>
    <definedName name="_xlnm.Print_Area" localSheetId="3">'CC GAS CA 1t22'!$A$28:$W$97</definedName>
    <definedName name="_xlnm.Print_Area" localSheetId="2">'CC GAS CA anual'!$A$27:$V$97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3" l="1"/>
  <c r="B19" i="13"/>
  <c r="D16" i="13"/>
  <c r="B16" i="13"/>
  <c r="B12" i="13"/>
  <c r="B10" i="13"/>
  <c r="B7" i="13"/>
  <c r="F21" i="17" l="1"/>
  <c r="V52" i="13" l="1"/>
  <c r="V39" i="13"/>
  <c r="V48" i="13"/>
  <c r="V45" i="13"/>
  <c r="V38" i="13"/>
  <c r="V47" i="13"/>
  <c r="V46" i="13"/>
  <c r="V43" i="13"/>
  <c r="V40" i="13"/>
  <c r="V51" i="13"/>
  <c r="V49" i="13"/>
  <c r="V37" i="13"/>
  <c r="V42" i="13"/>
  <c r="V53" i="13"/>
  <c r="V41" i="13"/>
  <c r="V44" i="13"/>
  <c r="V50" i="13"/>
  <c r="V41" i="17" l="1"/>
  <c r="V37" i="17"/>
  <c r="V35" i="17"/>
  <c r="V46" i="17"/>
  <c r="V40" i="17"/>
  <c r="V38" i="17"/>
  <c r="V33" i="17"/>
  <c r="V45" i="17"/>
  <c r="V44" i="17"/>
  <c r="V42" i="17"/>
  <c r="V43" i="17"/>
  <c r="V36" i="17"/>
  <c r="V34" i="17"/>
  <c r="V39" i="17"/>
  <c r="V47" i="17"/>
  <c r="V63" i="17" l="1"/>
  <c r="V55" i="17"/>
  <c r="V54" i="17"/>
  <c r="V62" i="17"/>
  <c r="V64" i="17"/>
  <c r="V58" i="17"/>
  <c r="V67" i="17"/>
  <c r="V61" i="17"/>
  <c r="V65" i="17"/>
  <c r="V57" i="17"/>
  <c r="V66" i="17"/>
  <c r="V56" i="17"/>
  <c r="V60" i="17"/>
  <c r="V68" i="17"/>
  <c r="V59" i="17"/>
  <c r="N74" i="17" l="1"/>
  <c r="N52" i="17" s="1"/>
  <c r="M74" i="17"/>
  <c r="E74" i="17" s="1"/>
  <c r="L74" i="17"/>
  <c r="L52" i="17" s="1"/>
  <c r="K74" i="17"/>
  <c r="C74" i="17" s="1"/>
  <c r="J74" i="17"/>
  <c r="J52" i="17" s="1"/>
  <c r="R30" i="17"/>
  <c r="R51" i="17" s="1"/>
  <c r="R73" i="17" s="1"/>
  <c r="F54" i="13"/>
  <c r="E54" i="13"/>
  <c r="D54" i="13"/>
  <c r="C54" i="13"/>
  <c r="B54" i="13"/>
  <c r="F35" i="13"/>
  <c r="F58" i="13" s="1"/>
  <c r="F82" i="13" s="1"/>
  <c r="E35" i="13"/>
  <c r="E58" i="13" s="1"/>
  <c r="E82" i="13" s="1"/>
  <c r="D35" i="13"/>
  <c r="D58" i="13" s="1"/>
  <c r="D82" i="13" s="1"/>
  <c r="C35" i="13"/>
  <c r="C58" i="13" s="1"/>
  <c r="C82" i="13" s="1"/>
  <c r="B35" i="13"/>
  <c r="B58" i="13" s="1"/>
  <c r="B82" i="13" s="1"/>
  <c r="N35" i="13"/>
  <c r="N58" i="13" s="1"/>
  <c r="N82" i="13" s="1"/>
  <c r="M35" i="13"/>
  <c r="M58" i="13" s="1"/>
  <c r="M82" i="13" s="1"/>
  <c r="L35" i="13"/>
  <c r="L58" i="13" s="1"/>
  <c r="L82" i="13" s="1"/>
  <c r="K35" i="13"/>
  <c r="K58" i="13" s="1"/>
  <c r="K82" i="13" s="1"/>
  <c r="J35" i="13"/>
  <c r="J58" i="13" s="1"/>
  <c r="J82" i="13" s="1"/>
  <c r="R34" i="13"/>
  <c r="R57" i="13"/>
  <c r="R81" i="13"/>
  <c r="N31" i="17" l="1"/>
  <c r="F31" i="17" s="1"/>
  <c r="F52" i="17"/>
  <c r="F74" i="17"/>
  <c r="M52" i="17"/>
  <c r="D52" i="17"/>
  <c r="L31" i="17"/>
  <c r="D31" i="17" s="1"/>
  <c r="D74" i="17"/>
  <c r="K52" i="17"/>
  <c r="B52" i="17"/>
  <c r="J31" i="17"/>
  <c r="B31" i="17" s="1"/>
  <c r="B74" i="17"/>
  <c r="M31" i="17" l="1"/>
  <c r="E31" i="17" s="1"/>
  <c r="E52" i="17"/>
  <c r="C52" i="17"/>
  <c r="K31" i="17"/>
  <c r="C31" i="17" s="1"/>
  <c r="B77" i="13" l="1"/>
  <c r="Y6" i="20"/>
  <c r="Y7" i="20"/>
  <c r="Y8" i="20"/>
  <c r="Y9" i="20"/>
  <c r="Y10" i="20"/>
  <c r="Y11" i="20"/>
  <c r="Y12" i="20"/>
  <c r="Y13" i="20"/>
  <c r="Y14" i="20"/>
  <c r="Y15" i="20"/>
  <c r="Y16" i="20"/>
  <c r="Y17" i="20"/>
  <c r="Y18" i="20"/>
  <c r="Y19" i="20"/>
  <c r="Y20" i="20"/>
  <c r="Y21" i="20"/>
  <c r="Y5" i="20"/>
  <c r="W23" i="20"/>
  <c r="V21" i="20"/>
  <c r="W21" i="20"/>
  <c r="V20" i="20"/>
  <c r="V19" i="20"/>
  <c r="V18" i="20"/>
  <c r="V17" i="20"/>
  <c r="V16" i="20"/>
  <c r="V15" i="20"/>
  <c r="V14" i="20"/>
  <c r="V13" i="20"/>
  <c r="V12" i="20"/>
  <c r="V11" i="20"/>
  <c r="V10" i="20"/>
  <c r="V9" i="20"/>
  <c r="V8" i="20"/>
  <c r="V7" i="20"/>
  <c r="V6" i="20"/>
  <c r="V5" i="20"/>
  <c r="U23" i="20"/>
  <c r="T23" i="20"/>
  <c r="T24" i="20" s="1"/>
  <c r="S23" i="20"/>
  <c r="R23" i="20"/>
  <c r="N49" i="20"/>
  <c r="D49" i="20"/>
  <c r="U21" i="20"/>
  <c r="T21" i="20"/>
  <c r="S21" i="20"/>
  <c r="R21" i="20"/>
  <c r="Q21" i="20"/>
  <c r="P21" i="20"/>
  <c r="O21" i="20"/>
  <c r="N21" i="20"/>
  <c r="M21" i="20"/>
  <c r="L21" i="20"/>
  <c r="K21" i="20"/>
  <c r="J21" i="20"/>
  <c r="I21" i="20"/>
  <c r="H21" i="20"/>
  <c r="G21" i="20"/>
  <c r="F21" i="20"/>
  <c r="E21" i="20"/>
  <c r="D21" i="20"/>
  <c r="C21" i="20"/>
  <c r="B21" i="20"/>
  <c r="Q25" i="16"/>
  <c r="Q26" i="16" s="1"/>
  <c r="Q23" i="18"/>
  <c r="Q24" i="18" s="1"/>
  <c r="E49" i="20" l="1"/>
  <c r="F49" i="20"/>
  <c r="R49" i="20"/>
  <c r="T49" i="20"/>
  <c r="K49" i="20"/>
  <c r="U49" i="20"/>
  <c r="V55" i="20"/>
  <c r="B49" i="20"/>
  <c r="L49" i="20"/>
  <c r="J49" i="20"/>
  <c r="C49" i="20"/>
  <c r="M49" i="20"/>
  <c r="S49" i="20"/>
  <c r="V63" i="20"/>
  <c r="V61" i="20" l="1"/>
  <c r="V69" i="20"/>
  <c r="V54" i="20"/>
  <c r="V56" i="20"/>
  <c r="N70" i="20"/>
  <c r="V67" i="20"/>
  <c r="V58" i="20"/>
  <c r="V66" i="20"/>
  <c r="D70" i="20"/>
  <c r="V49" i="20"/>
  <c r="V64" i="20"/>
  <c r="V65" i="20"/>
  <c r="V68" i="20" l="1"/>
  <c r="J70" i="20"/>
  <c r="B70" i="20"/>
  <c r="E70" i="20"/>
  <c r="M70" i="20"/>
  <c r="V60" i="20"/>
  <c r="V57" i="20"/>
  <c r="K70" i="20"/>
  <c r="V62" i="20"/>
  <c r="C70" i="20"/>
  <c r="V59" i="20"/>
  <c r="F70" i="20"/>
  <c r="L70" i="20"/>
  <c r="N48" i="17"/>
  <c r="F48" i="17"/>
  <c r="B48" i="17"/>
  <c r="V32" i="17" l="1"/>
  <c r="R48" i="17"/>
  <c r="U48" i="17"/>
  <c r="T48" i="17"/>
  <c r="S48" i="17"/>
  <c r="V70" i="20"/>
  <c r="V48" i="17" l="1"/>
  <c r="N69" i="17"/>
  <c r="F69" i="17" l="1"/>
  <c r="U23" i="13" l="1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C23" i="13"/>
  <c r="D23" i="13"/>
  <c r="E23" i="13"/>
  <c r="B23" i="13"/>
  <c r="U54" i="13" l="1"/>
  <c r="T54" i="13"/>
  <c r="R54" i="13"/>
  <c r="S54" i="13"/>
  <c r="L54" i="13"/>
  <c r="N54" i="13"/>
  <c r="M54" i="13"/>
  <c r="K54" i="13"/>
  <c r="J54" i="13"/>
  <c r="F77" i="13" l="1"/>
  <c r="T45" i="18"/>
  <c r="T46" i="18"/>
  <c r="T47" i="18"/>
  <c r="T33" i="18"/>
  <c r="T34" i="18"/>
  <c r="T35" i="18"/>
  <c r="T36" i="18"/>
  <c r="T37" i="18"/>
  <c r="T38" i="18"/>
  <c r="T39" i="18"/>
  <c r="T40" i="18"/>
  <c r="T41" i="18"/>
  <c r="T42" i="18"/>
  <c r="T43" i="18"/>
  <c r="T44" i="18"/>
  <c r="T32" i="18"/>
  <c r="N77" i="13" l="1"/>
  <c r="T68" i="18"/>
  <c r="T66" i="18"/>
  <c r="T62" i="18"/>
  <c r="T60" i="18"/>
  <c r="T58" i="18"/>
  <c r="T56" i="18"/>
  <c r="T54" i="18"/>
  <c r="S48" i="18"/>
  <c r="R48" i="18"/>
  <c r="I69" i="18"/>
  <c r="K69" i="18"/>
  <c r="J69" i="18"/>
  <c r="T64" i="18"/>
  <c r="T67" i="18"/>
  <c r="T65" i="18"/>
  <c r="T61" i="18"/>
  <c r="T59" i="18"/>
  <c r="T57" i="18"/>
  <c r="T53" i="18"/>
  <c r="J48" i="18"/>
  <c r="K48" i="18"/>
  <c r="L48" i="18"/>
  <c r="I48" i="18"/>
  <c r="B69" i="18"/>
  <c r="E69" i="18"/>
  <c r="C69" i="18"/>
  <c r="D69" i="18"/>
  <c r="E48" i="18"/>
  <c r="E21" i="18"/>
  <c r="D21" i="18"/>
  <c r="C21" i="18"/>
  <c r="B21" i="18"/>
  <c r="L69" i="18"/>
  <c r="T63" i="18"/>
  <c r="T55" i="18"/>
  <c r="Q21" i="18"/>
  <c r="P21" i="18"/>
  <c r="O21" i="18"/>
  <c r="N21" i="18"/>
  <c r="M21" i="18"/>
  <c r="L21" i="18"/>
  <c r="K21" i="18"/>
  <c r="J21" i="18"/>
  <c r="I21" i="18"/>
  <c r="H21" i="18"/>
  <c r="G21" i="18"/>
  <c r="F21" i="18"/>
  <c r="L48" i="17"/>
  <c r="J48" i="17"/>
  <c r="E48" i="17"/>
  <c r="D48" i="17"/>
  <c r="Q23" i="16"/>
  <c r="P23" i="16"/>
  <c r="O23" i="16"/>
  <c r="N23" i="16"/>
  <c r="M23" i="16"/>
  <c r="L23" i="16"/>
  <c r="K23" i="16"/>
  <c r="J23" i="16"/>
  <c r="I23" i="16"/>
  <c r="H23" i="16"/>
  <c r="G23" i="16"/>
  <c r="F23" i="16"/>
  <c r="I24" i="16" s="1"/>
  <c r="C23" i="16"/>
  <c r="D23" i="16"/>
  <c r="E23" i="16"/>
  <c r="B23" i="16"/>
  <c r="Q24" i="16"/>
  <c r="M24" i="16"/>
  <c r="J52" i="16"/>
  <c r="K52" i="16"/>
  <c r="L52" i="16"/>
  <c r="I52" i="16"/>
  <c r="Q52" i="16"/>
  <c r="R52" i="16"/>
  <c r="S52" i="16"/>
  <c r="T52" i="16"/>
  <c r="P52" i="16"/>
  <c r="T50" i="16"/>
  <c r="T49" i="16"/>
  <c r="T48" i="16"/>
  <c r="T47" i="16"/>
  <c r="T44" i="16"/>
  <c r="T42" i="16"/>
  <c r="T41" i="16"/>
  <c r="T40" i="16"/>
  <c r="T39" i="16"/>
  <c r="T36" i="16"/>
  <c r="C52" i="16"/>
  <c r="T34" i="16"/>
  <c r="C48" i="17" l="1"/>
  <c r="M48" i="17"/>
  <c r="K48" i="17"/>
  <c r="P48" i="18"/>
  <c r="Q48" i="18"/>
  <c r="B48" i="18"/>
  <c r="D48" i="18"/>
  <c r="C48" i="18"/>
  <c r="I22" i="18"/>
  <c r="E22" i="18"/>
  <c r="Q22" i="18"/>
  <c r="T48" i="18"/>
  <c r="M22" i="18"/>
  <c r="E24" i="16"/>
  <c r="S75" i="16"/>
  <c r="Q75" i="16"/>
  <c r="T64" i="16"/>
  <c r="I75" i="16"/>
  <c r="K75" i="16"/>
  <c r="J75" i="16"/>
  <c r="C75" i="16"/>
  <c r="T62" i="16"/>
  <c r="R75" i="16"/>
  <c r="B52" i="16"/>
  <c r="T35" i="16"/>
  <c r="T43" i="16"/>
  <c r="T51" i="16"/>
  <c r="T37" i="16"/>
  <c r="T45" i="16"/>
  <c r="L75" i="16"/>
  <c r="T57" i="16"/>
  <c r="D52" i="16"/>
  <c r="E52" i="16"/>
  <c r="P75" i="16"/>
  <c r="T38" i="16"/>
  <c r="T46" i="16"/>
  <c r="M77" i="13"/>
  <c r="L77" i="13"/>
  <c r="K77" i="13"/>
  <c r="L25" i="12"/>
  <c r="P25" i="12"/>
  <c r="G25" i="12"/>
  <c r="K25" i="12"/>
  <c r="B25" i="12"/>
  <c r="F25" i="12"/>
  <c r="U24" i="12"/>
  <c r="P24" i="12"/>
  <c r="K24" i="12"/>
  <c r="F24" i="12"/>
  <c r="E69" i="17" l="1"/>
  <c r="D69" i="17"/>
  <c r="L69" i="17"/>
  <c r="J69" i="17"/>
  <c r="T75" i="16"/>
  <c r="T71" i="16"/>
  <c r="T59" i="16"/>
  <c r="T65" i="16"/>
  <c r="T67" i="16"/>
  <c r="T72" i="16"/>
  <c r="T73" i="16"/>
  <c r="T74" i="16"/>
  <c r="T63" i="16"/>
  <c r="T70" i="16"/>
  <c r="T58" i="16"/>
  <c r="V36" i="13"/>
  <c r="J77" i="13"/>
  <c r="S24" i="12"/>
  <c r="T24" i="12"/>
  <c r="R24" i="12"/>
  <c r="V62" i="13" l="1"/>
  <c r="V67" i="13"/>
  <c r="V54" i="13"/>
  <c r="V60" i="13"/>
  <c r="V63" i="13"/>
  <c r="M69" i="17"/>
  <c r="K69" i="17"/>
  <c r="C69" i="17"/>
  <c r="T69" i="18"/>
  <c r="B69" i="17"/>
  <c r="V53" i="17"/>
  <c r="T66" i="16"/>
  <c r="T60" i="16"/>
  <c r="D75" i="16"/>
  <c r="T69" i="16"/>
  <c r="E75" i="16"/>
  <c r="B75" i="16"/>
  <c r="T68" i="16"/>
  <c r="T61" i="16"/>
  <c r="D77" i="13"/>
  <c r="E77" i="13"/>
  <c r="X6" i="12"/>
  <c r="X7" i="12"/>
  <c r="X8" i="12"/>
  <c r="X9" i="12"/>
  <c r="X10" i="12"/>
  <c r="X11" i="12"/>
  <c r="X12" i="12"/>
  <c r="X13" i="12"/>
  <c r="X14" i="12"/>
  <c r="X15" i="12"/>
  <c r="X16" i="12"/>
  <c r="X17" i="12"/>
  <c r="X18" i="12"/>
  <c r="X19" i="12"/>
  <c r="X20" i="12"/>
  <c r="X21" i="12"/>
  <c r="X22" i="12"/>
  <c r="X23" i="12"/>
  <c r="X5" i="12"/>
  <c r="C77" i="13" l="1"/>
  <c r="V65" i="13"/>
  <c r="V69" i="13"/>
  <c r="V61" i="13"/>
  <c r="V73" i="13"/>
  <c r="V71" i="13"/>
  <c r="V74" i="13"/>
  <c r="V64" i="13"/>
  <c r="V75" i="13"/>
  <c r="V72" i="13"/>
  <c r="V76" i="13"/>
  <c r="V70" i="13"/>
  <c r="V66" i="13"/>
  <c r="V68" i="13"/>
  <c r="V59" i="13"/>
  <c r="V77" i="13" l="1"/>
</calcChain>
</file>

<file path=xl/sharedStrings.xml><?xml version="1.0" encoding="utf-8"?>
<sst xmlns="http://schemas.openxmlformats.org/spreadsheetml/2006/main" count="1456" uniqueCount="126">
  <si>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</si>
  <si>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</si>
  <si>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</si>
  <si>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</si>
  <si>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</si>
  <si>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</si>
  <si>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</si>
  <si>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</si>
  <si>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</si>
  <si>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</si>
  <si>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CEUTA Y MELILLA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</si>
  <si>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</si>
  <si>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</si>
  <si>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</si>
  <si>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</si>
  <si>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</si>
  <si>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</si>
  <si>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</si>
  <si>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</si>
  <si>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SW L-L</t>
  </si>
  <si>
    <t>SW L-R</t>
  </si>
  <si>
    <t>SW R-L</t>
  </si>
  <si>
    <t>SW R-R</t>
  </si>
  <si>
    <t>PS fin</t>
  </si>
  <si>
    <t>TOTAL</t>
  </si>
  <si>
    <t>Nota: Hay una pérdida menor del 0,01% de switchings en los que la CCAA es desconocida</t>
  </si>
  <si>
    <t>HISTÓRICO DE PUNTOS DE SUMINISTRO Y DE SWITCHINGS POR CCAA. ELECTRICIDAD</t>
  </si>
  <si>
    <t>Mercado</t>
  </si>
  <si>
    <t>Segmento</t>
  </si>
  <si>
    <t>Año</t>
  </si>
  <si>
    <t>Mov. Libre a Libre</t>
  </si>
  <si>
    <t>Mov. Regulado a Libre</t>
  </si>
  <si>
    <t>Mov. Libre a Regulado</t>
  </si>
  <si>
    <t>Mov. Reg. a Regulado</t>
  </si>
  <si>
    <t>PS</t>
  </si>
  <si>
    <t>Tasa switching</t>
  </si>
  <si>
    <t>Electricidad</t>
  </si>
  <si>
    <t>1.Doméstico</t>
  </si>
  <si>
    <t>2.PYME</t>
  </si>
  <si>
    <t>3.Industrial</t>
  </si>
  <si>
    <t>Este es el bueno</t>
  </si>
  <si>
    <t>Nota: Info aportada por los Agentes</t>
  </si>
  <si>
    <t>Nota: Tasa de switching…...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</si>
  <si>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</si>
  <si>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</si>
  <si>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</si>
  <si>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</si>
  <si>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</si>
  <si>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</si>
  <si>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</si>
  <si>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</si>
  <si>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</si>
  <si>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</si>
  <si>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</si>
  <si>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</si>
  <si>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</si>
  <si>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</si>
  <si>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</si>
  <si>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</si>
  <si>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Fuente: CNMC según la información aportada por los agentes</t>
  </si>
  <si>
    <t>Nota: Los datos del año 2021 son provisionales</t>
  </si>
  <si>
    <t>Cuota SW ML-ML</t>
  </si>
  <si>
    <t>CuotaSW MR-ML</t>
  </si>
  <si>
    <t>Cuota SW ML-MR</t>
  </si>
  <si>
    <t>Cuota SW MR-MR</t>
  </si>
  <si>
    <t>Cuota SW MT por CA</t>
  </si>
  <si>
    <t>Nota: Tasa de switching o tasa de cambio de comercializador calculada como el cociente entre el número de cambios activados y el número de puntos de suministro registrados al comienzo del periodo de que se trate</t>
  </si>
  <si>
    <t>HISTÓRICO DE CAMBIOS DE COMERCIALIZADOR POR CCAA. ELECTRICIDAD</t>
  </si>
  <si>
    <t>ELECTRICIDAD</t>
  </si>
  <si>
    <t>HISTÓRICO DE CAMBIOS DE COMERCIALIZADOR POR CCAA. GAS</t>
  </si>
  <si>
    <t>Cambios de Comercializador del ML al MR sobre el Total de puntos de suministro de dicha CA al inicio del periodo analizado</t>
  </si>
  <si>
    <t>GAS</t>
  </si>
  <si>
    <t>1-Tasa de cambio de comercializador por CA :</t>
  </si>
  <si>
    <t xml:space="preserve">2-Tasa de cambio de comercializador por CA : </t>
  </si>
  <si>
    <t xml:space="preserve">3-Tasa de Cambio de comercializador por CA : </t>
  </si>
  <si>
    <t xml:space="preserve">Cuota  por CA de los cambios de comercializador en 2021 por subsegmento de tipo de mercado </t>
  </si>
  <si>
    <t>Cuota por CA de los cambios de comercializador del MR al ML</t>
  </si>
  <si>
    <t xml:space="preserve">Cuota por CA de los cambios de comercializador </t>
  </si>
  <si>
    <t>Número de cambios de comercializador  por CA</t>
  </si>
  <si>
    <t>Número de cambios de comercializador del MR al ML por CA</t>
  </si>
  <si>
    <t>Cuota por CA de los cambios de comercializador del ML al MR</t>
  </si>
  <si>
    <t xml:space="preserve">Número de cambios de comercializador por CA en 2021 por subsegmento de tipo de mercado </t>
  </si>
  <si>
    <t>Número de cambios de comercializador del ML al MR por CA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</si>
  <si>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</si>
  <si>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</si>
  <si>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</si>
  <si>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Cuota SW    ML-ML</t>
  </si>
  <si>
    <t xml:space="preserve">Tasa SW      ML-ML </t>
  </si>
  <si>
    <t>Tasa SW     ML-MR</t>
  </si>
  <si>
    <t>1T 2021</t>
  </si>
  <si>
    <t>2T2021</t>
  </si>
  <si>
    <t>3T2021</t>
  </si>
  <si>
    <t>4T2021</t>
  </si>
  <si>
    <t>1T2022</t>
  </si>
  <si>
    <t>1T2021</t>
  </si>
  <si>
    <t>Web Publicado</t>
  </si>
  <si>
    <t>SCC ANUAL posterior</t>
  </si>
  <si>
    <t>SCC Anual posterior</t>
  </si>
  <si>
    <t>Publicado en la web provisional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</si>
  <si>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</si>
  <si>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</si>
  <si>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</si>
  <si>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</si>
  <si>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</si>
  <si>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</si>
  <si>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</si>
  <si>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</si>
  <si>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 xml:space="preserve">1. Número de cambios de comercializador por CCAA en 2021 por subsegmento de tipo de mercado </t>
  </si>
  <si>
    <t>2. Cuota por CCAA de los cambios de comercializador del ML al MR</t>
  </si>
  <si>
    <t xml:space="preserve">2. Cuota  por CCAA de los cambios de comercializador en 2021 por subsegmento de tipo de mercado 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</si>
  <si>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</si>
  <si>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</si>
  <si>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</si>
  <si>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</si>
  <si>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</si>
  <si>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MVTOS: SW+TRASP: ML a MR</t>
  </si>
  <si>
    <t>Traspasos</t>
  </si>
  <si>
    <t>CAMBIOS DE COMERCIALIZADOR POR CCAA. GAS</t>
  </si>
  <si>
    <t>CAMBIOS DE COMERCIALIZADOR POR CCAA. ELECTRICIDAD</t>
  </si>
  <si>
    <t>4T2022</t>
  </si>
  <si>
    <t>1T2023</t>
  </si>
  <si>
    <t>2T2023</t>
  </si>
  <si>
    <t>3T2023</t>
  </si>
  <si>
    <t>4T2023</t>
  </si>
  <si>
    <t xml:space="preserve">1. Número de cambios de comercializador por CCAA en 4T2023 por subsegmento de tipo de mercado </t>
  </si>
  <si>
    <t xml:space="preserve">2. Cuota  por CCAA de los cambios de comercializador en 4T2023 por subsegmento de tipo de mercado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</si>
</sst>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%"/>
    <numFmt numFmtId="166" formatCode="#,##0.000"/>
    <numFmt numFmtId="167" formatCode="#,##0.0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  <scheme val="minor"/>
    </font>
    <font>
      <sz val="10"/>
      <color theme="1"/>
      <name val="Arial"/>
      <family val="2"/>
    </font>
    <font>
      <sz val="11"/>
      <color rgb="FFC00000"/>
      <name val="Calibri"/>
      <family val="2"/>
      <scheme val="minor"/>
    </font>
    <font>
      <b/>
      <sz val="10"/>
      <color rgb="FFC00000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3" fillId="0" borderId="0"/>
  </cellStyleXfs>
  <cellXfs count="196">
    <xf numFmtId="0" fontId="0" fillId="0" borderId="0" xfId="0"/>
    <xf numFmtId="3" fontId="0" fillId="0" borderId="0" xfId="0" applyNumberFormat="1"/>
    <xf numFmtId="3" fontId="1" fillId="2" borderId="5" xfId="0" applyNumberFormat="1" applyFont="1" applyFill="1" applyBorder="1"/>
    <xf numFmtId="3" fontId="1" fillId="2" borderId="1" xfId="0" applyNumberFormat="1" applyFont="1" applyFill="1" applyBorder="1"/>
    <xf numFmtId="3" fontId="1" fillId="2" borderId="6" xfId="0" applyNumberFormat="1" applyFont="1" applyFill="1" applyBorder="1"/>
    <xf numFmtId="3" fontId="0" fillId="0" borderId="5" xfId="0" applyNumberFormat="1" applyBorder="1"/>
    <xf numFmtId="3" fontId="0" fillId="0" borderId="1" xfId="0" applyNumberFormat="1" applyBorder="1"/>
    <xf numFmtId="3" fontId="0" fillId="0" borderId="6" xfId="0" applyNumberFormat="1" applyBorder="1"/>
    <xf numFmtId="3" fontId="1" fillId="2" borderId="10" xfId="0" applyNumberFormat="1" applyFont="1" applyFill="1" applyBorder="1"/>
    <xf numFmtId="3" fontId="1" fillId="2" borderId="11" xfId="0" applyNumberFormat="1" applyFont="1" applyFill="1" applyBorder="1"/>
    <xf numFmtId="3" fontId="1" fillId="2" borderId="14" xfId="0" applyNumberFormat="1" applyFont="1" applyFill="1" applyBorder="1"/>
    <xf numFmtId="3" fontId="0" fillId="0" borderId="14" xfId="0" applyNumberFormat="1" applyBorder="1"/>
    <xf numFmtId="3" fontId="1" fillId="2" borderId="16" xfId="0" applyNumberFormat="1" applyFont="1" applyFill="1" applyBorder="1"/>
    <xf numFmtId="3" fontId="1" fillId="2" borderId="17" xfId="0" applyNumberFormat="1" applyFont="1" applyFill="1" applyBorder="1"/>
    <xf numFmtId="3" fontId="0" fillId="0" borderId="17" xfId="0" applyNumberFormat="1" applyBorder="1"/>
    <xf numFmtId="3" fontId="0" fillId="3" borderId="18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5" xfId="0" applyNumberFormat="1" applyFill="1" applyBorder="1"/>
    <xf numFmtId="3" fontId="1" fillId="0" borderId="11" xfId="0" applyNumberFormat="1" applyFont="1" applyBorder="1"/>
    <xf numFmtId="3" fontId="1" fillId="3" borderId="12" xfId="0" applyNumberFormat="1" applyFont="1" applyFill="1" applyBorder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1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/>
    <xf numFmtId="3" fontId="5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10" fontId="7" fillId="0" borderId="0" xfId="0" applyNumberFormat="1" applyFont="1" applyAlignment="1">
      <alignment horizontal="right" vertical="center"/>
    </xf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3" fontId="1" fillId="4" borderId="1" xfId="0" applyNumberFormat="1" applyFont="1" applyFill="1" applyBorder="1"/>
    <xf numFmtId="164" fontId="0" fillId="0" borderId="1" xfId="1" applyNumberFormat="1" applyFont="1" applyBorder="1"/>
    <xf numFmtId="10" fontId="0" fillId="0" borderId="0" xfId="1" applyNumberFormat="1" applyFont="1"/>
    <xf numFmtId="164" fontId="6" fillId="0" borderId="0" xfId="1" applyNumberFormat="1" applyFont="1" applyAlignment="1">
      <alignment horizontal="right" vertical="center"/>
    </xf>
    <xf numFmtId="3" fontId="9" fillId="0" borderId="0" xfId="0" applyNumberFormat="1" applyFont="1"/>
    <xf numFmtId="3" fontId="10" fillId="0" borderId="0" xfId="0" applyNumberFormat="1" applyFont="1"/>
    <xf numFmtId="0" fontId="11" fillId="6" borderId="1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3" fontId="1" fillId="0" borderId="19" xfId="0" applyNumberFormat="1" applyFont="1" applyBorder="1"/>
    <xf numFmtId="3" fontId="1" fillId="3" borderId="19" xfId="0" applyNumberFormat="1" applyFont="1" applyFill="1" applyBorder="1"/>
    <xf numFmtId="3" fontId="0" fillId="3" borderId="1" xfId="0" applyNumberFormat="1" applyFill="1" applyBorder="1"/>
    <xf numFmtId="164" fontId="0" fillId="3" borderId="1" xfId="1" applyNumberFormat="1" applyFont="1" applyFill="1" applyBorder="1"/>
    <xf numFmtId="3" fontId="1" fillId="0" borderId="1" xfId="0" applyNumberFormat="1" applyFont="1" applyBorder="1"/>
    <xf numFmtId="3" fontId="1" fillId="3" borderId="1" xfId="0" applyNumberFormat="1" applyFont="1" applyFill="1" applyBorder="1"/>
    <xf numFmtId="3" fontId="1" fillId="0" borderId="17" xfId="0" applyNumberFormat="1" applyFont="1" applyBorder="1"/>
    <xf numFmtId="3" fontId="1" fillId="3" borderId="18" xfId="0" applyNumberFormat="1" applyFont="1" applyFill="1" applyBorder="1"/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0" fillId="0" borderId="1" xfId="1" applyNumberFormat="1" applyFont="1" applyFill="1" applyBorder="1"/>
    <xf numFmtId="3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164" fontId="6" fillId="0" borderId="0" xfId="1" applyNumberFormat="1" applyFont="1" applyFill="1" applyAlignment="1">
      <alignment horizontal="right" vertical="center"/>
    </xf>
    <xf numFmtId="10" fontId="0" fillId="0" borderId="0" xfId="1" applyNumberFormat="1" applyFont="1" applyFill="1"/>
    <xf numFmtId="164" fontId="0" fillId="0" borderId="0" xfId="1" applyNumberFormat="1" applyFont="1" applyFill="1"/>
    <xf numFmtId="3" fontId="0" fillId="0" borderId="0" xfId="0" applyNumberFormat="1" applyFill="1"/>
    <xf numFmtId="3" fontId="0" fillId="0" borderId="0" xfId="0" applyNumberFormat="1" applyFill="1" applyBorder="1"/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10" fontId="7" fillId="0" borderId="0" xfId="1" applyNumberFormat="1" applyFont="1" applyAlignment="1">
      <alignment horizontal="right" vertical="center"/>
    </xf>
    <xf numFmtId="10" fontId="0" fillId="3" borderId="1" xfId="1" applyNumberFormat="1" applyFont="1" applyFill="1" applyBorder="1"/>
    <xf numFmtId="3" fontId="1" fillId="0" borderId="16" xfId="0" applyNumberFormat="1" applyFont="1" applyBorder="1"/>
    <xf numFmtId="164" fontId="0" fillId="7" borderId="1" xfId="1" applyNumberFormat="1" applyFont="1" applyFill="1" applyBorder="1"/>
    <xf numFmtId="164" fontId="0" fillId="8" borderId="1" xfId="1" applyNumberFormat="1" applyFont="1" applyFill="1" applyBorder="1"/>
    <xf numFmtId="164" fontId="0" fillId="9" borderId="1" xfId="1" applyNumberFormat="1" applyFont="1" applyFill="1" applyBorder="1"/>
    <xf numFmtId="165" fontId="0" fillId="0" borderId="0" xfId="1" applyNumberFormat="1" applyFont="1"/>
    <xf numFmtId="166" fontId="0" fillId="0" borderId="0" xfId="0" applyNumberFormat="1"/>
    <xf numFmtId="164" fontId="14" fillId="3" borderId="1" xfId="1" applyNumberFormat="1" applyFont="1" applyFill="1" applyBorder="1"/>
    <xf numFmtId="3" fontId="16" fillId="0" borderId="0" xfId="0" applyNumberFormat="1" applyFont="1"/>
    <xf numFmtId="3" fontId="0" fillId="7" borderId="0" xfId="0" applyNumberFormat="1" applyFill="1"/>
    <xf numFmtId="9" fontId="0" fillId="0" borderId="0" xfId="1" applyFont="1"/>
    <xf numFmtId="10" fontId="16" fillId="0" borderId="0" xfId="1" applyNumberFormat="1" applyFont="1"/>
    <xf numFmtId="3" fontId="6" fillId="0" borderId="0" xfId="0" applyNumberFormat="1" applyFont="1" applyAlignment="1">
      <alignment horizontal="left" vertical="center"/>
    </xf>
    <xf numFmtId="3" fontId="14" fillId="0" borderId="1" xfId="0" applyNumberFormat="1" applyFont="1" applyBorder="1"/>
    <xf numFmtId="3" fontId="1" fillId="0" borderId="1" xfId="0" applyNumberFormat="1" applyFont="1" applyFill="1" applyBorder="1"/>
    <xf numFmtId="4" fontId="0" fillId="0" borderId="0" xfId="0" applyNumberFormat="1"/>
    <xf numFmtId="3" fontId="19" fillId="0" borderId="1" xfId="0" applyNumberFormat="1" applyFont="1" applyBorder="1"/>
    <xf numFmtId="164" fontId="14" fillId="0" borderId="1" xfId="1" applyNumberFormat="1" applyFont="1" applyBorder="1"/>
    <xf numFmtId="0" fontId="20" fillId="0" borderId="0" xfId="0" applyFont="1"/>
    <xf numFmtId="3" fontId="0" fillId="0" borderId="1" xfId="0" applyNumberFormat="1" applyFill="1" applyBorder="1"/>
    <xf numFmtId="3" fontId="17" fillId="0" borderId="0" xfId="0" applyNumberFormat="1" applyFont="1" applyFill="1" applyBorder="1"/>
    <xf numFmtId="0" fontId="1" fillId="0" borderId="0" xfId="2" applyFont="1" applyFill="1" applyBorder="1" applyAlignment="1">
      <alignment horizontal="center" vertical="center" wrapText="1"/>
    </xf>
    <xf numFmtId="3" fontId="3" fillId="0" borderId="0" xfId="2" applyNumberFormat="1" applyFill="1" applyBorder="1"/>
    <xf numFmtId="3" fontId="2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center"/>
    </xf>
    <xf numFmtId="0" fontId="22" fillId="7" borderId="0" xfId="0" applyFont="1" applyFill="1" applyAlignment="1">
      <alignment vertical="center"/>
    </xf>
    <xf numFmtId="164" fontId="0" fillId="0" borderId="0" xfId="1" applyNumberFormat="1" applyFont="1" applyFill="1" applyBorder="1"/>
    <xf numFmtId="3" fontId="16" fillId="0" borderId="0" xfId="0" applyNumberFormat="1" applyFont="1" applyFill="1" applyBorder="1"/>
    <xf numFmtId="10" fontId="0" fillId="0" borderId="0" xfId="1" applyNumberFormat="1" applyFont="1" applyFill="1" applyBorder="1"/>
    <xf numFmtId="15" fontId="11" fillId="0" borderId="0" xfId="0" applyNumberFormat="1" applyFont="1" applyFill="1" applyBorder="1" applyAlignment="1">
      <alignment vertical="center" wrapText="1"/>
    </xf>
    <xf numFmtId="3" fontId="0" fillId="0" borderId="33" xfId="0" applyNumberFormat="1" applyBorder="1"/>
    <xf numFmtId="3" fontId="0" fillId="0" borderId="22" xfId="0" applyNumberFormat="1" applyBorder="1"/>
    <xf numFmtId="3" fontId="0" fillId="0" borderId="34" xfId="0" applyNumberFormat="1" applyBorder="1"/>
    <xf numFmtId="3" fontId="21" fillId="0" borderId="0" xfId="0" applyNumberFormat="1" applyFont="1" applyFill="1" applyBorder="1"/>
    <xf numFmtId="0" fontId="24" fillId="10" borderId="0" xfId="0" applyFont="1" applyFill="1" applyBorder="1" applyAlignment="1">
      <alignment horizontal="center" vertical="center" wrapText="1"/>
    </xf>
    <xf numFmtId="164" fontId="23" fillId="10" borderId="0" xfId="1" applyNumberFormat="1" applyFont="1" applyFill="1"/>
    <xf numFmtId="3" fontId="0" fillId="10" borderId="0" xfId="0" applyNumberFormat="1" applyFill="1"/>
    <xf numFmtId="164" fontId="23" fillId="11" borderId="0" xfId="1" applyNumberFormat="1" applyFont="1" applyFill="1"/>
    <xf numFmtId="3" fontId="14" fillId="0" borderId="1" xfId="0" applyNumberFormat="1" applyFont="1" applyFill="1" applyBorder="1"/>
    <xf numFmtId="3" fontId="14" fillId="3" borderId="1" xfId="0" applyNumberFormat="1" applyFont="1" applyFill="1" applyBorder="1"/>
    <xf numFmtId="15" fontId="11" fillId="6" borderId="1" xfId="0" applyNumberFormat="1" applyFont="1" applyFill="1" applyBorder="1" applyAlignment="1">
      <alignment horizontal="center" vertical="center" wrapText="1"/>
    </xf>
    <xf numFmtId="3" fontId="25" fillId="0" borderId="0" xfId="0" applyNumberFormat="1" applyFont="1"/>
    <xf numFmtId="3" fontId="19" fillId="3" borderId="1" xfId="0" applyNumberFormat="1" applyFont="1" applyFill="1" applyBorder="1"/>
    <xf numFmtId="3" fontId="0" fillId="0" borderId="0" xfId="0" applyNumberFormat="1" applyBorder="1"/>
    <xf numFmtId="3" fontId="25" fillId="0" borderId="0" xfId="0" applyNumberFormat="1" applyFont="1" applyBorder="1"/>
    <xf numFmtId="9" fontId="0" fillId="0" borderId="0" xfId="1" applyFont="1" applyBorder="1"/>
    <xf numFmtId="164" fontId="0" fillId="7" borderId="0" xfId="1" applyNumberFormat="1" applyFont="1" applyFill="1"/>
    <xf numFmtId="3" fontId="0" fillId="7" borderId="0" xfId="0" applyNumberFormat="1" applyFill="1" applyBorder="1"/>
    <xf numFmtId="165" fontId="0" fillId="7" borderId="0" xfId="1" applyNumberFormat="1" applyFont="1" applyFill="1"/>
    <xf numFmtId="0" fontId="0" fillId="7" borderId="0" xfId="0" applyFill="1" applyAlignment="1">
      <alignment vertical="center"/>
    </xf>
    <xf numFmtId="0" fontId="0" fillId="7" borderId="0" xfId="0" applyFill="1"/>
    <xf numFmtId="3" fontId="15" fillId="7" borderId="0" xfId="0" applyNumberFormat="1" applyFont="1" applyFill="1"/>
    <xf numFmtId="0" fontId="4" fillId="7" borderId="0" xfId="0" applyFont="1" applyFill="1"/>
    <xf numFmtId="0" fontId="5" fillId="7" borderId="0" xfId="0" applyFont="1" applyFill="1" applyAlignment="1">
      <alignment vertical="center"/>
    </xf>
    <xf numFmtId="10" fontId="0" fillId="7" borderId="0" xfId="1" applyNumberFormat="1" applyFont="1" applyFill="1"/>
    <xf numFmtId="3" fontId="6" fillId="7" borderId="0" xfId="0" applyNumberFormat="1" applyFont="1" applyFill="1" applyAlignment="1">
      <alignment horizontal="right" vertical="center"/>
    </xf>
    <xf numFmtId="0" fontId="5" fillId="7" borderId="0" xfId="0" applyFont="1" applyFill="1" applyAlignment="1">
      <alignment horizontal="right" vertical="center"/>
    </xf>
    <xf numFmtId="164" fontId="6" fillId="7" borderId="0" xfId="1" applyNumberFormat="1" applyFont="1" applyFill="1" applyAlignment="1">
      <alignment horizontal="right" vertical="center"/>
    </xf>
    <xf numFmtId="164" fontId="5" fillId="7" borderId="0" xfId="1" applyNumberFormat="1" applyFont="1" applyFill="1" applyAlignment="1">
      <alignment horizontal="right" vertical="center"/>
    </xf>
    <xf numFmtId="3" fontId="7" fillId="7" borderId="0" xfId="0" applyNumberFormat="1" applyFont="1" applyFill="1" applyAlignment="1">
      <alignment horizontal="right" vertical="center"/>
    </xf>
    <xf numFmtId="10" fontId="8" fillId="7" borderId="0" xfId="0" applyNumberFormat="1" applyFont="1" applyFill="1" applyAlignment="1">
      <alignment horizontal="right" vertical="center"/>
    </xf>
    <xf numFmtId="166" fontId="0" fillId="7" borderId="0" xfId="0" applyNumberFormat="1" applyFill="1"/>
    <xf numFmtId="0" fontId="12" fillId="7" borderId="0" xfId="0" applyFont="1" applyFill="1" applyAlignment="1">
      <alignment vertical="center"/>
    </xf>
    <xf numFmtId="3" fontId="9" fillId="7" borderId="0" xfId="0" applyNumberFormat="1" applyFont="1" applyFill="1"/>
    <xf numFmtId="3" fontId="10" fillId="7" borderId="0" xfId="0" applyNumberFormat="1" applyFont="1" applyFill="1"/>
    <xf numFmtId="0" fontId="20" fillId="7" borderId="0" xfId="0" applyFont="1" applyFill="1"/>
    <xf numFmtId="10" fontId="16" fillId="7" borderId="0" xfId="1" applyNumberFormat="1" applyFont="1" applyFill="1"/>
    <xf numFmtId="3" fontId="6" fillId="7" borderId="0" xfId="0" applyNumberFormat="1" applyFont="1" applyFill="1" applyAlignment="1">
      <alignment horizontal="left" vertical="center"/>
    </xf>
    <xf numFmtId="0" fontId="6" fillId="7" borderId="0" xfId="0" applyFont="1" applyFill="1" applyAlignment="1">
      <alignment horizontal="right" vertical="center"/>
    </xf>
    <xf numFmtId="167" fontId="0" fillId="7" borderId="0" xfId="0" applyNumberFormat="1" applyFill="1"/>
    <xf numFmtId="3" fontId="25" fillId="7" borderId="0" xfId="0" applyNumberFormat="1" applyFont="1" applyFill="1"/>
    <xf numFmtId="3" fontId="25" fillId="7" borderId="0" xfId="0" applyNumberFormat="1" applyFont="1" applyFill="1" applyBorder="1"/>
    <xf numFmtId="164" fontId="0" fillId="12" borderId="1" xfId="1" applyNumberFormat="1" applyFont="1" applyFill="1" applyBorder="1"/>
    <xf numFmtId="3" fontId="14" fillId="0" borderId="0" xfId="0" applyNumberFormat="1" applyFont="1"/>
    <xf numFmtId="0" fontId="14" fillId="0" borderId="1" xfId="0" applyFont="1" applyBorder="1"/>
    <xf numFmtId="3" fontId="14" fillId="7" borderId="1" xfId="0" applyNumberFormat="1" applyFont="1" applyFill="1" applyBorder="1"/>
    <xf numFmtId="164" fontId="1" fillId="3" borderId="1" xfId="1" applyNumberFormat="1" applyFont="1" applyFill="1" applyBorder="1"/>
    <xf numFmtId="164" fontId="1" fillId="0" borderId="1" xfId="1" applyNumberFormat="1" applyFont="1" applyBorder="1"/>
    <xf numFmtId="10" fontId="7" fillId="7" borderId="0" xfId="1" applyNumberFormat="1" applyFont="1" applyFill="1" applyAlignment="1">
      <alignment horizontal="right" vertical="center"/>
    </xf>
    <xf numFmtId="10" fontId="7" fillId="7" borderId="0" xfId="0" applyNumberFormat="1" applyFont="1" applyFill="1" applyAlignment="1">
      <alignment horizontal="right" vertical="center"/>
    </xf>
    <xf numFmtId="4" fontId="0" fillId="7" borderId="0" xfId="0" applyNumberFormat="1" applyFill="1"/>
    <xf numFmtId="0" fontId="14" fillId="0" borderId="1" xfId="0" applyFont="1" applyFill="1" applyBorder="1"/>
    <xf numFmtId="3" fontId="19" fillId="7" borderId="1" xfId="0" applyNumberFormat="1" applyFont="1" applyFill="1" applyBorder="1"/>
    <xf numFmtId="164" fontId="19" fillId="7" borderId="1" xfId="1" applyNumberFormat="1" applyFont="1" applyFill="1" applyBorder="1"/>
    <xf numFmtId="10" fontId="1" fillId="7" borderId="0" xfId="1" applyNumberFormat="1" applyFont="1" applyFill="1"/>
    <xf numFmtId="3" fontId="14" fillId="0" borderId="0" xfId="0" applyNumberFormat="1" applyFont="1" applyFill="1" applyBorder="1"/>
    <xf numFmtId="0" fontId="5" fillId="7" borderId="1" xfId="0" applyFont="1" applyFill="1" applyBorder="1" applyAlignment="1">
      <alignment vertical="center"/>
    </xf>
    <xf numFmtId="3" fontId="26" fillId="7" borderId="0" xfId="0" applyNumberFormat="1" applyFont="1" applyFill="1" applyAlignment="1">
      <alignment vertical="center"/>
    </xf>
    <xf numFmtId="3" fontId="14" fillId="3" borderId="19" xfId="0" applyNumberFormat="1" applyFont="1" applyFill="1" applyBorder="1"/>
    <xf numFmtId="0" fontId="3" fillId="0" borderId="0" xfId="2" applyFill="1" applyBorder="1"/>
    <xf numFmtId="0" fontId="1" fillId="0" borderId="0" xfId="2" applyFont="1" applyFill="1" applyBorder="1"/>
    <xf numFmtId="3" fontId="3" fillId="0" borderId="0" xfId="2" applyNumberFormat="1" applyFill="1" applyBorder="1" applyAlignment="1">
      <alignment horizontal="right"/>
    </xf>
    <xf numFmtId="164" fontId="14" fillId="0" borderId="0" xfId="1" applyNumberFormat="1" applyFont="1" applyFill="1" applyBorder="1"/>
    <xf numFmtId="3" fontId="18" fillId="13" borderId="0" xfId="0" applyNumberFormat="1" applyFont="1" applyFill="1" applyBorder="1"/>
    <xf numFmtId="0" fontId="11" fillId="5" borderId="23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11" fillId="5" borderId="16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3" fontId="13" fillId="0" borderId="28" xfId="0" applyNumberFormat="1" applyFont="1" applyBorder="1" applyAlignment="1">
      <alignment horizontal="center"/>
    </xf>
    <xf numFmtId="3" fontId="13" fillId="0" borderId="29" xfId="0" applyNumberFormat="1" applyFont="1" applyBorder="1" applyAlignment="1">
      <alignment horizontal="center"/>
    </xf>
    <xf numFmtId="3" fontId="13" fillId="0" borderId="30" xfId="0" applyNumberFormat="1" applyFont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center"/>
    </xf>
    <xf numFmtId="3" fontId="1" fillId="2" borderId="13" xfId="0" applyNumberFormat="1" applyFont="1" applyFill="1" applyBorder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15" fontId="11" fillId="5" borderId="10" xfId="0" applyNumberFormat="1" applyFont="1" applyFill="1" applyBorder="1" applyAlignment="1">
      <alignment horizontal="center" vertical="center" wrapText="1"/>
    </xf>
    <xf numFmtId="15" fontId="11" fillId="5" borderId="26" xfId="0" applyNumberFormat="1" applyFont="1" applyFill="1" applyBorder="1" applyAlignment="1">
      <alignment horizontal="center" vertical="center" wrapText="1"/>
    </xf>
    <xf numFmtId="15" fontId="11" fillId="5" borderId="27" xfId="0" applyNumberFormat="1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center"/>
    </xf>
    <xf numFmtId="3" fontId="2" fillId="0" borderId="0" xfId="0" applyNumberFormat="1" applyFont="1" applyAlignment="1">
      <alignment horizontal="center" vertical="center" wrapText="1"/>
    </xf>
    <xf numFmtId="15" fontId="11" fillId="5" borderId="1" xfId="0" applyNumberFormat="1" applyFont="1" applyFill="1" applyBorder="1" applyAlignment="1">
      <alignment horizontal="center" vertical="center" wrapText="1"/>
    </xf>
    <xf numFmtId="3" fontId="26" fillId="7" borderId="0" xfId="0" applyNumberFormat="1" applyFont="1" applyFill="1" applyAlignment="1">
      <alignment horizontal="center" vertical="center"/>
    </xf>
    <xf numFmtId="3" fontId="2" fillId="7" borderId="0" xfId="0" applyNumberFormat="1" applyFont="1" applyFill="1" applyAlignment="1">
      <alignment horizontal="center" vertical="center"/>
    </xf>
  </cellXfs>
  <cellStyles count="3">
    <cellStyle name="Normal" xfId="0" builtinId="0"/>
    <cellStyle name="Normal 8" xfId="2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ecospain-my.sharepoint.com/Users/yolanda.sicilia/AppData/Local/Microsoft/Windows/INetCache/Content.Outlook/9Y7PLMWL/CNMC%20Informe%20SCC%202021.AN%20v01%20BORRAD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ecospain-my.sharepoint.com/Users/yolanda.sicilia/Documents/IS%20CC%20Anual/2020/ANUAL%202020%20-%20SWITCHING%20ESPA&#209;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Índice"/>
      <sheetName val="1.1 Resumen Switchings"/>
      <sheetName val="1.2 Resumen Altas"/>
      <sheetName val="1.3 Resumen Traspasos"/>
      <sheetName val="2.1.1 Mov G.Com E"/>
      <sheetName val="2.1.2 Mov G.Com G"/>
      <sheetName val="2.1.3 Mov G.Com, Datos"/>
      <sheetName val="2.2.1 AltasBajas G.Com E"/>
      <sheetName val="2.2.2 AltasBajas G.Com G"/>
      <sheetName val="2.2.3 AltasBajas G.Com Datos"/>
      <sheetName val="2.3.1 Mov Liberalización SW"/>
      <sheetName val="2.3.2 Mov Liberalización Altas"/>
      <sheetName val="3.1 Hº PS-G.COM-E"/>
      <sheetName val="3.2 Hº PS-G.COM-G"/>
      <sheetName val="3.1y2 Datos"/>
      <sheetName val="3.4 Hº Movilidad COR-Libre"/>
      <sheetName val="3.4 Datos"/>
      <sheetName val="4.1 MAP PS-TSw-E"/>
      <sheetName val="4.2 MAP PS-TSw-G"/>
      <sheetName val="4.3 MAP PS-TSW Datos"/>
      <sheetName val="4.4 PROVINCIAS"/>
      <sheetName val="5.1 AREA G.DIS-G.COM Switch"/>
      <sheetName val="5.2 AREA G.DIS-G.COM Altas"/>
      <sheetName val="6.1.1 COM-TAR-PS-E"/>
      <sheetName val="6.1.2 COM-TAR-SW-E"/>
      <sheetName val="6.1.3 COM-TAR-Altas-E"/>
      <sheetName val="6.2.1 COM-TAR-PS-G"/>
      <sheetName val="6.2.2 COM-TAR-SW-G"/>
      <sheetName val="6.2.3 COM-TAR-Altas-G"/>
      <sheetName val="7.1 TM Act"/>
      <sheetName val="7.2.1 TM Act COM-E"/>
      <sheetName val="7.2.2 TM Act COM-G"/>
      <sheetName val="ANX Motivos de Rechazo (ELEC)"/>
      <sheetName val="ANX Motivos de Rechazo (GAS)"/>
      <sheetName val="ANX Composición grupos"/>
      <sheetName val="ANX registro versiones"/>
    </sheetNames>
    <sheetDataSet>
      <sheetData sheetId="0">
        <row r="7">
          <cell r="D7">
            <v>5042707</v>
          </cell>
        </row>
        <row r="8">
          <cell r="D8">
            <v>1038721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w anual 0719 0620 IConsent"/>
      <sheetName val="DATOS POR MES"/>
      <sheetName val="DATOS POR TRIMESTRE"/>
      <sheetName val="Hoja3"/>
      <sheetName val="Hoja2"/>
      <sheetName val="switching anual 2020 (2)"/>
      <sheetName val="switching anual 2020"/>
      <sheetName val="switching anual 2019"/>
      <sheetName val="4.3 MAP PS-TSW Datos 2019"/>
      <sheetName val="4.3 MAP PS-TSW Datos 2020 SCC"/>
      <sheetName val="Tabla 12 2020"/>
      <sheetName val="Tabla 12 2019"/>
      <sheetName val="4.4 PROVINCIAS"/>
      <sheetName val="switching anual (2)"/>
    </sheetNames>
    <sheetDataSet>
      <sheetData sheetId="0"/>
      <sheetData sheetId="1"/>
      <sheetData sheetId="2"/>
      <sheetData sheetId="3"/>
      <sheetData sheetId="4"/>
      <sheetData sheetId="5">
        <row r="10">
          <cell r="M10">
            <v>29272343</v>
          </cell>
          <cell r="N10">
            <v>3204047</v>
          </cell>
        </row>
        <row r="11">
          <cell r="M11">
            <v>29410666</v>
          </cell>
          <cell r="N11">
            <v>2995041</v>
          </cell>
        </row>
        <row r="12">
          <cell r="M12">
            <v>29549499</v>
          </cell>
          <cell r="N12">
            <v>3690141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BE0C6-711A-46F5-9C26-8DF0D5090661}">
  <sheetPr codeName="Hoja1">
    <tabColor rgb="FFFFC000"/>
    <pageSetUpPr fitToPage="1"/>
  </sheetPr>
  <dimension ref="A1:X125"/>
  <sheetViews>
    <sheetView workbookViewId="0">
      <selection activeCell="Q26" sqref="P24:Q26"/>
    </sheetView>
  </sheetViews>
  <sheetFormatPr baseColWidth="10" defaultColWidth="11.44140625" defaultRowHeight="14.4" x14ac:dyDescent="0.3"/>
  <cols>
    <col min="1" max="1" width="23.21875" style="1" customWidth="1"/>
    <col min="2" max="5" width="11.44140625" style="1"/>
    <col min="6" max="6" width="14.44140625" style="1" customWidth="1"/>
    <col min="7" max="7" width="11.44140625" style="1"/>
    <col min="8" max="8" width="23.21875" style="1" customWidth="1"/>
    <col min="9" max="12" width="11.44140625" style="1"/>
    <col min="13" max="13" width="12.5546875" style="1" customWidth="1"/>
    <col min="14" max="14" width="11.44140625" style="1"/>
    <col min="15" max="15" width="23.21875" style="1" customWidth="1"/>
    <col min="16" max="16" width="12.6640625" style="1" customWidth="1"/>
    <col min="17" max="17" width="11.44140625" style="1" customWidth="1"/>
    <col min="18" max="20" width="11.44140625" style="1"/>
    <col min="21" max="21" width="16.6640625" style="1" customWidth="1"/>
    <col min="22" max="22" width="14.6640625" style="1" customWidth="1"/>
    <col min="23" max="16384" width="11.44140625" style="1"/>
  </cols>
  <sheetData>
    <row r="1" spans="1:24" ht="25.8" x14ac:dyDescent="0.5">
      <c r="A1" s="170" t="s">
        <v>67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24" ht="15" thickBot="1" x14ac:dyDescent="0.35">
      <c r="R2" s="61"/>
    </row>
    <row r="3" spans="1:24" x14ac:dyDescent="0.3">
      <c r="A3" s="171" t="s">
        <v>0</v>
      </c>
      <c r="B3" s="173">
        <v>2018</v>
      </c>
      <c r="C3" s="174"/>
      <c r="D3" s="174"/>
      <c r="E3" s="175"/>
      <c r="F3" s="173">
        <v>2019</v>
      </c>
      <c r="G3" s="174"/>
      <c r="H3" s="174"/>
      <c r="I3" s="175"/>
      <c r="J3" s="173">
        <v>2020</v>
      </c>
      <c r="K3" s="174"/>
      <c r="L3" s="174"/>
      <c r="M3" s="175"/>
      <c r="N3" s="173">
        <v>2021</v>
      </c>
      <c r="O3" s="174"/>
      <c r="P3" s="174"/>
      <c r="Q3" s="175"/>
      <c r="R3" s="62"/>
    </row>
    <row r="4" spans="1:24" ht="15" thickBot="1" x14ac:dyDescent="0.35">
      <c r="A4" s="172" t="s">
        <v>0</v>
      </c>
      <c r="B4" s="50" t="s">
        <v>51</v>
      </c>
      <c r="C4" s="51" t="s">
        <v>50</v>
      </c>
      <c r="D4" s="51" t="s">
        <v>52</v>
      </c>
      <c r="E4" s="51" t="s">
        <v>53</v>
      </c>
      <c r="F4" s="50" t="s">
        <v>51</v>
      </c>
      <c r="G4" s="51" t="s">
        <v>50</v>
      </c>
      <c r="H4" s="51" t="s">
        <v>52</v>
      </c>
      <c r="I4" s="51" t="s">
        <v>53</v>
      </c>
      <c r="J4" s="50" t="s">
        <v>51</v>
      </c>
      <c r="K4" s="51" t="s">
        <v>50</v>
      </c>
      <c r="L4" s="51" t="s">
        <v>52</v>
      </c>
      <c r="M4" s="51" t="s">
        <v>53</v>
      </c>
      <c r="N4" s="50" t="s">
        <v>51</v>
      </c>
      <c r="O4" s="51" t="s">
        <v>50</v>
      </c>
      <c r="P4" s="51" t="s">
        <v>52</v>
      </c>
      <c r="Q4" s="52" t="s">
        <v>53</v>
      </c>
      <c r="R4" s="63"/>
    </row>
    <row r="5" spans="1:24" x14ac:dyDescent="0.3">
      <c r="A5" s="20" t="s">
        <v>1</v>
      </c>
      <c r="B5" s="64">
        <v>333905</v>
      </c>
      <c r="C5" s="65">
        <v>142534</v>
      </c>
      <c r="D5" s="65">
        <v>80127</v>
      </c>
      <c r="E5" s="66">
        <v>1956</v>
      </c>
      <c r="F5" s="11">
        <v>368776</v>
      </c>
      <c r="G5" s="6">
        <v>136725</v>
      </c>
      <c r="H5" s="6">
        <v>58149</v>
      </c>
      <c r="I5" s="6">
        <v>788</v>
      </c>
      <c r="J5" s="5">
        <v>533541</v>
      </c>
      <c r="K5" s="6">
        <v>99140</v>
      </c>
      <c r="L5" s="6">
        <v>88508</v>
      </c>
      <c r="M5" s="6">
        <v>993</v>
      </c>
      <c r="N5" s="5">
        <v>700255</v>
      </c>
      <c r="O5" s="6">
        <v>233592</v>
      </c>
      <c r="P5" s="6">
        <v>64754</v>
      </c>
      <c r="Q5" s="7">
        <v>1302</v>
      </c>
      <c r="R5" s="61"/>
      <c r="W5" s="33"/>
      <c r="X5" s="33"/>
    </row>
    <row r="6" spans="1:24" x14ac:dyDescent="0.3">
      <c r="A6" s="20" t="s">
        <v>2</v>
      </c>
      <c r="B6" s="5">
        <v>62821</v>
      </c>
      <c r="C6" s="6">
        <v>24385</v>
      </c>
      <c r="D6" s="6">
        <v>13213</v>
      </c>
      <c r="E6" s="7">
        <v>97</v>
      </c>
      <c r="F6" s="11">
        <v>59526</v>
      </c>
      <c r="G6" s="6">
        <v>20939</v>
      </c>
      <c r="H6" s="6">
        <v>10131</v>
      </c>
      <c r="I6" s="6">
        <v>91</v>
      </c>
      <c r="J6" s="5">
        <v>81065</v>
      </c>
      <c r="K6" s="6">
        <v>15471</v>
      </c>
      <c r="L6" s="6">
        <v>13048</v>
      </c>
      <c r="M6" s="6">
        <v>140</v>
      </c>
      <c r="N6" s="5">
        <v>103880</v>
      </c>
      <c r="O6" s="6">
        <v>32274</v>
      </c>
      <c r="P6" s="6">
        <v>10374</v>
      </c>
      <c r="Q6" s="7">
        <v>180</v>
      </c>
      <c r="R6" s="61"/>
      <c r="W6" s="33"/>
      <c r="X6" s="33"/>
    </row>
    <row r="7" spans="1:24" x14ac:dyDescent="0.3">
      <c r="A7" s="20" t="s">
        <v>3</v>
      </c>
      <c r="B7" s="5">
        <v>42071</v>
      </c>
      <c r="C7" s="6">
        <v>8951</v>
      </c>
      <c r="D7" s="6">
        <v>11031</v>
      </c>
      <c r="E7" s="7">
        <v>87</v>
      </c>
      <c r="F7" s="11">
        <v>38500</v>
      </c>
      <c r="G7" s="6">
        <v>7755</v>
      </c>
      <c r="H7" s="6">
        <v>9888</v>
      </c>
      <c r="I7" s="6">
        <v>216</v>
      </c>
      <c r="J7" s="5">
        <v>45132</v>
      </c>
      <c r="K7" s="6">
        <v>7318</v>
      </c>
      <c r="L7" s="6">
        <v>7835</v>
      </c>
      <c r="M7" s="6">
        <v>103</v>
      </c>
      <c r="N7" s="5">
        <v>55520</v>
      </c>
      <c r="O7" s="6">
        <v>12554</v>
      </c>
      <c r="P7" s="6">
        <v>5890</v>
      </c>
      <c r="Q7" s="7">
        <v>117</v>
      </c>
      <c r="R7" s="61"/>
      <c r="W7" s="33"/>
      <c r="X7" s="33"/>
    </row>
    <row r="8" spans="1:24" x14ac:dyDescent="0.3">
      <c r="A8" s="20" t="s">
        <v>4</v>
      </c>
      <c r="B8" s="5">
        <v>51026</v>
      </c>
      <c r="C8" s="6">
        <v>27568</v>
      </c>
      <c r="D8" s="6">
        <v>7394</v>
      </c>
      <c r="E8" s="7">
        <v>29</v>
      </c>
      <c r="F8" s="11">
        <v>49266</v>
      </c>
      <c r="G8" s="6">
        <v>22795</v>
      </c>
      <c r="H8" s="6">
        <v>6390</v>
      </c>
      <c r="I8" s="6">
        <v>35</v>
      </c>
      <c r="J8" s="5">
        <v>68201</v>
      </c>
      <c r="K8" s="6">
        <v>15373</v>
      </c>
      <c r="L8" s="6">
        <v>9108</v>
      </c>
      <c r="M8" s="6">
        <v>58</v>
      </c>
      <c r="N8" s="5">
        <v>91968</v>
      </c>
      <c r="O8" s="6">
        <v>29822</v>
      </c>
      <c r="P8" s="6">
        <v>8047</v>
      </c>
      <c r="Q8" s="7">
        <v>106</v>
      </c>
      <c r="R8" s="61"/>
      <c r="W8" s="33"/>
      <c r="X8" s="33"/>
    </row>
    <row r="9" spans="1:24" x14ac:dyDescent="0.3">
      <c r="A9" s="20" t="s">
        <v>5</v>
      </c>
      <c r="B9" s="5">
        <v>52945</v>
      </c>
      <c r="C9" s="6">
        <v>46921</v>
      </c>
      <c r="D9" s="6">
        <v>12565</v>
      </c>
      <c r="E9" s="7">
        <v>128</v>
      </c>
      <c r="F9" s="11">
        <v>57403</v>
      </c>
      <c r="G9" s="6">
        <v>44354</v>
      </c>
      <c r="H9" s="6">
        <v>9932</v>
      </c>
      <c r="I9" s="6">
        <v>63</v>
      </c>
      <c r="J9" s="5">
        <v>80813</v>
      </c>
      <c r="K9" s="6">
        <v>29077</v>
      </c>
      <c r="L9" s="6">
        <v>14240</v>
      </c>
      <c r="M9" s="6">
        <v>102</v>
      </c>
      <c r="N9" s="5">
        <v>104497</v>
      </c>
      <c r="O9" s="6">
        <v>58658</v>
      </c>
      <c r="P9" s="6">
        <v>12483</v>
      </c>
      <c r="Q9" s="7">
        <v>117</v>
      </c>
      <c r="R9" s="61"/>
      <c r="W9" s="33"/>
      <c r="X9" s="33"/>
    </row>
    <row r="10" spans="1:24" x14ac:dyDescent="0.3">
      <c r="A10" s="20" t="s">
        <v>6</v>
      </c>
      <c r="B10" s="5">
        <v>39172</v>
      </c>
      <c r="C10" s="6">
        <v>6316</v>
      </c>
      <c r="D10" s="6">
        <v>5047</v>
      </c>
      <c r="E10" s="7">
        <v>73</v>
      </c>
      <c r="F10" s="11">
        <v>37127</v>
      </c>
      <c r="G10" s="6">
        <v>4919</v>
      </c>
      <c r="H10" s="6">
        <v>4531</v>
      </c>
      <c r="I10" s="6">
        <v>155</v>
      </c>
      <c r="J10" s="5">
        <v>45440</v>
      </c>
      <c r="K10" s="6">
        <v>4998</v>
      </c>
      <c r="L10" s="6">
        <v>6166</v>
      </c>
      <c r="M10" s="6">
        <v>108</v>
      </c>
      <c r="N10" s="5">
        <v>53001</v>
      </c>
      <c r="O10" s="6">
        <v>11440</v>
      </c>
      <c r="P10" s="6">
        <v>3765</v>
      </c>
      <c r="Q10" s="7">
        <v>129</v>
      </c>
      <c r="R10" s="61"/>
      <c r="W10" s="33"/>
      <c r="X10" s="33"/>
    </row>
    <row r="11" spans="1:24" x14ac:dyDescent="0.3">
      <c r="A11" s="20" t="s">
        <v>7</v>
      </c>
      <c r="B11" s="5">
        <v>138602</v>
      </c>
      <c r="C11" s="6">
        <v>43596</v>
      </c>
      <c r="D11" s="6">
        <v>33923</v>
      </c>
      <c r="E11" s="7">
        <v>520</v>
      </c>
      <c r="F11" s="11">
        <v>115942</v>
      </c>
      <c r="G11" s="6">
        <v>34122</v>
      </c>
      <c r="H11" s="6">
        <v>27080</v>
      </c>
      <c r="I11" s="6">
        <v>294</v>
      </c>
      <c r="J11" s="5">
        <v>155173</v>
      </c>
      <c r="K11" s="6">
        <v>36610</v>
      </c>
      <c r="L11" s="6">
        <v>33932</v>
      </c>
      <c r="M11" s="6">
        <v>363</v>
      </c>
      <c r="N11" s="5">
        <v>209907</v>
      </c>
      <c r="O11" s="6">
        <v>80272</v>
      </c>
      <c r="P11" s="6">
        <v>29453</v>
      </c>
      <c r="Q11" s="7">
        <v>405</v>
      </c>
      <c r="R11" s="61"/>
      <c r="W11" s="33"/>
      <c r="X11" s="33"/>
    </row>
    <row r="12" spans="1:24" x14ac:dyDescent="0.3">
      <c r="A12" s="20" t="s">
        <v>8</v>
      </c>
      <c r="B12" s="5">
        <v>98298</v>
      </c>
      <c r="C12" s="6">
        <v>28167</v>
      </c>
      <c r="D12" s="6">
        <v>30482</v>
      </c>
      <c r="E12" s="7">
        <v>543</v>
      </c>
      <c r="F12" s="11">
        <v>105457</v>
      </c>
      <c r="G12" s="6">
        <v>27067</v>
      </c>
      <c r="H12" s="6">
        <v>24458</v>
      </c>
      <c r="I12" s="6">
        <v>321</v>
      </c>
      <c r="J12" s="5">
        <v>145069</v>
      </c>
      <c r="K12" s="6">
        <v>29004</v>
      </c>
      <c r="L12" s="6">
        <v>29456</v>
      </c>
      <c r="M12" s="6">
        <v>379</v>
      </c>
      <c r="N12" s="5">
        <v>162731</v>
      </c>
      <c r="O12" s="6">
        <v>68099</v>
      </c>
      <c r="P12" s="6">
        <v>23046</v>
      </c>
      <c r="Q12" s="7">
        <v>459</v>
      </c>
      <c r="R12" s="61"/>
      <c r="W12" s="33"/>
      <c r="X12" s="33"/>
    </row>
    <row r="13" spans="1:24" x14ac:dyDescent="0.3">
      <c r="A13" s="20" t="s">
        <v>9</v>
      </c>
      <c r="B13" s="5">
        <v>282254</v>
      </c>
      <c r="C13" s="6">
        <v>129655</v>
      </c>
      <c r="D13" s="6">
        <v>52422</v>
      </c>
      <c r="E13" s="7">
        <v>436</v>
      </c>
      <c r="F13" s="11">
        <v>288401</v>
      </c>
      <c r="G13" s="6">
        <v>126675</v>
      </c>
      <c r="H13" s="6">
        <v>51285</v>
      </c>
      <c r="I13" s="6">
        <v>627</v>
      </c>
      <c r="J13" s="5">
        <v>392667</v>
      </c>
      <c r="K13" s="6">
        <v>87611</v>
      </c>
      <c r="L13" s="6">
        <v>56627</v>
      </c>
      <c r="M13" s="6">
        <v>755</v>
      </c>
      <c r="N13" s="5">
        <v>550486</v>
      </c>
      <c r="O13" s="6">
        <v>173714</v>
      </c>
      <c r="P13" s="6">
        <v>59840</v>
      </c>
      <c r="Q13" s="7">
        <v>1259</v>
      </c>
      <c r="R13" s="61"/>
      <c r="W13" s="33"/>
      <c r="X13" s="33"/>
    </row>
    <row r="14" spans="1:24" x14ac:dyDescent="0.3">
      <c r="A14" s="20" t="s">
        <v>10</v>
      </c>
      <c r="B14" s="5">
        <v>1109</v>
      </c>
      <c r="C14" s="6">
        <v>14</v>
      </c>
      <c r="D14" s="6">
        <v>415</v>
      </c>
      <c r="E14" s="7">
        <v>0</v>
      </c>
      <c r="F14" s="11">
        <v>833</v>
      </c>
      <c r="G14" s="6">
        <v>31</v>
      </c>
      <c r="H14" s="6">
        <v>417</v>
      </c>
      <c r="I14" s="6">
        <v>0</v>
      </c>
      <c r="J14" s="5">
        <v>1721</v>
      </c>
      <c r="K14" s="6">
        <v>29</v>
      </c>
      <c r="L14" s="6">
        <v>265</v>
      </c>
      <c r="M14" s="6">
        <v>3</v>
      </c>
      <c r="N14" s="5">
        <v>1562</v>
      </c>
      <c r="O14" s="6">
        <v>75</v>
      </c>
      <c r="P14" s="6">
        <v>324</v>
      </c>
      <c r="Q14" s="7">
        <v>9</v>
      </c>
      <c r="R14" s="61"/>
      <c r="W14" s="33"/>
      <c r="X14" s="33"/>
    </row>
    <row r="15" spans="1:24" x14ac:dyDescent="0.3">
      <c r="A15" s="20" t="s">
        <v>11</v>
      </c>
      <c r="B15" s="5">
        <v>275854</v>
      </c>
      <c r="C15" s="6">
        <v>86418</v>
      </c>
      <c r="D15" s="6">
        <v>71662</v>
      </c>
      <c r="E15" s="7">
        <v>329</v>
      </c>
      <c r="F15" s="11">
        <v>242165</v>
      </c>
      <c r="G15" s="6">
        <v>72201</v>
      </c>
      <c r="H15" s="6">
        <v>66171</v>
      </c>
      <c r="I15" s="6">
        <v>269</v>
      </c>
      <c r="J15" s="5">
        <v>314051</v>
      </c>
      <c r="K15" s="6">
        <v>72359</v>
      </c>
      <c r="L15" s="6">
        <v>82194</v>
      </c>
      <c r="M15" s="6">
        <v>292</v>
      </c>
      <c r="N15" s="5">
        <v>381443</v>
      </c>
      <c r="O15" s="6">
        <v>152901</v>
      </c>
      <c r="P15" s="6">
        <v>61227</v>
      </c>
      <c r="Q15" s="7">
        <v>472</v>
      </c>
      <c r="R15" s="61"/>
      <c r="W15" s="33"/>
      <c r="X15" s="33"/>
    </row>
    <row r="16" spans="1:24" x14ac:dyDescent="0.3">
      <c r="A16" s="20" t="s">
        <v>12</v>
      </c>
      <c r="B16" s="5">
        <v>50673</v>
      </c>
      <c r="C16" s="6">
        <v>18499</v>
      </c>
      <c r="D16" s="6">
        <v>23795</v>
      </c>
      <c r="E16" s="7">
        <v>2678</v>
      </c>
      <c r="F16" s="11">
        <v>52107</v>
      </c>
      <c r="G16" s="6">
        <v>16182</v>
      </c>
      <c r="H16" s="6">
        <v>15756</v>
      </c>
      <c r="I16" s="6">
        <v>298</v>
      </c>
      <c r="J16" s="5">
        <v>79807</v>
      </c>
      <c r="K16" s="6">
        <v>17192</v>
      </c>
      <c r="L16" s="6">
        <v>19175</v>
      </c>
      <c r="M16" s="6">
        <v>308</v>
      </c>
      <c r="N16" s="5">
        <v>88232</v>
      </c>
      <c r="O16" s="6">
        <v>31215</v>
      </c>
      <c r="P16" s="6">
        <v>14591</v>
      </c>
      <c r="Q16" s="7">
        <v>277</v>
      </c>
      <c r="R16" s="61"/>
      <c r="W16" s="33"/>
      <c r="X16" s="33"/>
    </row>
    <row r="17" spans="1:24" x14ac:dyDescent="0.3">
      <c r="A17" s="20" t="s">
        <v>13</v>
      </c>
      <c r="B17" s="5">
        <v>80281</v>
      </c>
      <c r="C17" s="6">
        <v>34516</v>
      </c>
      <c r="D17" s="6">
        <v>22343</v>
      </c>
      <c r="E17" s="7">
        <v>907</v>
      </c>
      <c r="F17" s="11">
        <v>85503</v>
      </c>
      <c r="G17" s="6">
        <v>32483</v>
      </c>
      <c r="H17" s="6">
        <v>20671</v>
      </c>
      <c r="I17" s="6">
        <v>542</v>
      </c>
      <c r="J17" s="5">
        <v>104377</v>
      </c>
      <c r="K17" s="6">
        <v>40273</v>
      </c>
      <c r="L17" s="6">
        <v>27002</v>
      </c>
      <c r="M17" s="6">
        <v>537</v>
      </c>
      <c r="N17" s="5">
        <v>139579</v>
      </c>
      <c r="O17" s="6">
        <v>100340</v>
      </c>
      <c r="P17" s="6">
        <v>30707</v>
      </c>
      <c r="Q17" s="7">
        <v>563</v>
      </c>
      <c r="R17" s="61"/>
      <c r="W17" s="33"/>
      <c r="X17" s="33"/>
    </row>
    <row r="18" spans="1:24" x14ac:dyDescent="0.3">
      <c r="A18" s="20" t="s">
        <v>14</v>
      </c>
      <c r="B18" s="5">
        <v>15804</v>
      </c>
      <c r="C18" s="6">
        <v>5299</v>
      </c>
      <c r="D18" s="6">
        <v>3752</v>
      </c>
      <c r="E18" s="7">
        <v>174</v>
      </c>
      <c r="F18" s="11">
        <v>16299</v>
      </c>
      <c r="G18" s="6">
        <v>4336</v>
      </c>
      <c r="H18" s="6">
        <v>3471</v>
      </c>
      <c r="I18" s="6">
        <v>43</v>
      </c>
      <c r="J18" s="5">
        <v>20309</v>
      </c>
      <c r="K18" s="6">
        <v>4347</v>
      </c>
      <c r="L18" s="6">
        <v>3810</v>
      </c>
      <c r="M18" s="6">
        <v>27</v>
      </c>
      <c r="N18" s="5">
        <v>25404</v>
      </c>
      <c r="O18" s="6">
        <v>9271</v>
      </c>
      <c r="P18" s="6">
        <v>3608</v>
      </c>
      <c r="Q18" s="7">
        <v>36</v>
      </c>
      <c r="R18" s="61"/>
      <c r="W18" s="33"/>
      <c r="X18" s="33"/>
    </row>
    <row r="19" spans="1:24" x14ac:dyDescent="0.3">
      <c r="A19" s="20" t="s">
        <v>15</v>
      </c>
      <c r="B19" s="5">
        <v>269159</v>
      </c>
      <c r="C19" s="6">
        <v>71540</v>
      </c>
      <c r="D19" s="6">
        <v>54923</v>
      </c>
      <c r="E19" s="7">
        <v>786</v>
      </c>
      <c r="F19" s="11">
        <v>252884</v>
      </c>
      <c r="G19" s="6">
        <v>64411</v>
      </c>
      <c r="H19" s="6">
        <v>49327</v>
      </c>
      <c r="I19" s="6">
        <v>877</v>
      </c>
      <c r="J19" s="5">
        <v>325662</v>
      </c>
      <c r="K19" s="6">
        <v>65715</v>
      </c>
      <c r="L19" s="6">
        <v>62774</v>
      </c>
      <c r="M19" s="6">
        <v>951</v>
      </c>
      <c r="N19" s="5">
        <v>424353</v>
      </c>
      <c r="O19" s="6">
        <v>152936</v>
      </c>
      <c r="P19" s="6">
        <v>56472</v>
      </c>
      <c r="Q19" s="7">
        <v>1464</v>
      </c>
      <c r="R19" s="61"/>
      <c r="W19" s="33"/>
      <c r="X19" s="33"/>
    </row>
    <row r="20" spans="1:24" x14ac:dyDescent="0.3">
      <c r="A20" s="20" t="s">
        <v>16</v>
      </c>
      <c r="B20" s="5">
        <v>68818</v>
      </c>
      <c r="C20" s="6">
        <v>20188</v>
      </c>
      <c r="D20" s="6">
        <v>18995</v>
      </c>
      <c r="E20" s="7">
        <v>89</v>
      </c>
      <c r="F20" s="11">
        <v>62510</v>
      </c>
      <c r="G20" s="6">
        <v>19371</v>
      </c>
      <c r="H20" s="6">
        <v>16755</v>
      </c>
      <c r="I20" s="6">
        <v>71</v>
      </c>
      <c r="J20" s="5">
        <v>88685</v>
      </c>
      <c r="K20" s="6">
        <v>19820</v>
      </c>
      <c r="L20" s="6">
        <v>22593</v>
      </c>
      <c r="M20" s="6">
        <v>66</v>
      </c>
      <c r="N20" s="5">
        <v>110805</v>
      </c>
      <c r="O20" s="6">
        <v>42702</v>
      </c>
      <c r="P20" s="6">
        <v>19967</v>
      </c>
      <c r="Q20" s="7">
        <v>84</v>
      </c>
      <c r="R20" s="61"/>
      <c r="W20" s="33"/>
      <c r="X20" s="33"/>
    </row>
    <row r="21" spans="1:24" x14ac:dyDescent="0.3">
      <c r="A21" s="20" t="s">
        <v>17</v>
      </c>
      <c r="B21" s="5">
        <v>34155</v>
      </c>
      <c r="C21" s="6">
        <v>9121</v>
      </c>
      <c r="D21" s="6">
        <v>5292</v>
      </c>
      <c r="E21" s="7">
        <v>120</v>
      </c>
      <c r="F21" s="11">
        <v>26964</v>
      </c>
      <c r="G21" s="6">
        <v>6942</v>
      </c>
      <c r="H21" s="6">
        <v>5361</v>
      </c>
      <c r="I21" s="6">
        <v>47</v>
      </c>
      <c r="J21" s="5">
        <v>34644</v>
      </c>
      <c r="K21" s="6">
        <v>7925</v>
      </c>
      <c r="L21" s="6">
        <v>5811</v>
      </c>
      <c r="M21" s="6">
        <v>53</v>
      </c>
      <c r="N21" s="5">
        <v>45499</v>
      </c>
      <c r="O21" s="6">
        <v>15221</v>
      </c>
      <c r="P21" s="6">
        <v>5992</v>
      </c>
      <c r="Q21" s="7">
        <v>61</v>
      </c>
      <c r="R21" s="61"/>
      <c r="W21" s="33"/>
      <c r="X21" s="33"/>
    </row>
    <row r="22" spans="1:24" x14ac:dyDescent="0.3">
      <c r="A22" s="20" t="s">
        <v>18</v>
      </c>
      <c r="B22" s="5">
        <v>94779</v>
      </c>
      <c r="C22" s="6">
        <v>33425</v>
      </c>
      <c r="D22" s="6">
        <v>18594</v>
      </c>
      <c r="E22" s="7">
        <v>185</v>
      </c>
      <c r="F22" s="11">
        <v>68300</v>
      </c>
      <c r="G22" s="6">
        <v>22684</v>
      </c>
      <c r="H22" s="6">
        <v>18179</v>
      </c>
      <c r="I22" s="6">
        <v>136</v>
      </c>
      <c r="J22" s="5">
        <v>90601</v>
      </c>
      <c r="K22" s="6">
        <v>22446</v>
      </c>
      <c r="L22" s="6">
        <v>20562</v>
      </c>
      <c r="M22" s="6">
        <v>128</v>
      </c>
      <c r="N22" s="5">
        <v>108115</v>
      </c>
      <c r="O22" s="6">
        <v>45015</v>
      </c>
      <c r="P22" s="6">
        <v>17521</v>
      </c>
      <c r="Q22" s="7">
        <v>208</v>
      </c>
      <c r="R22" s="61"/>
      <c r="W22" s="33"/>
      <c r="X22" s="33"/>
    </row>
    <row r="23" spans="1:24" ht="15" thickBot="1" x14ac:dyDescent="0.35">
      <c r="A23" s="21" t="s">
        <v>24</v>
      </c>
      <c r="B23" s="16">
        <f>SUM(B5:B22)</f>
        <v>1991726</v>
      </c>
      <c r="C23" s="17">
        <f t="shared" ref="C23:E23" si="0">SUM(C5:C22)</f>
        <v>737113</v>
      </c>
      <c r="D23" s="17">
        <f t="shared" si="0"/>
        <v>465975</v>
      </c>
      <c r="E23" s="18">
        <f t="shared" si="0"/>
        <v>9137</v>
      </c>
      <c r="F23" s="16">
        <f>SUM(F5:F22)</f>
        <v>1927963</v>
      </c>
      <c r="G23" s="17">
        <f t="shared" ref="G23" si="1">SUM(G5:G22)</f>
        <v>663992</v>
      </c>
      <c r="H23" s="17">
        <f t="shared" ref="H23" si="2">SUM(H5:H22)</f>
        <v>397952</v>
      </c>
      <c r="I23" s="18">
        <f t="shared" ref="I23" si="3">SUM(I5:I22)</f>
        <v>4873</v>
      </c>
      <c r="J23" s="16">
        <f>SUM(J5:J22)</f>
        <v>2606958</v>
      </c>
      <c r="K23" s="17">
        <f t="shared" ref="K23" si="4">SUM(K5:K22)</f>
        <v>574708</v>
      </c>
      <c r="L23" s="17">
        <f t="shared" ref="L23" si="5">SUM(L5:L22)</f>
        <v>503106</v>
      </c>
      <c r="M23" s="18">
        <f t="shared" ref="M23" si="6">SUM(M5:M22)</f>
        <v>5366</v>
      </c>
      <c r="N23" s="16">
        <f>SUM(N5:N22)</f>
        <v>3357237</v>
      </c>
      <c r="O23" s="17">
        <f t="shared" ref="O23" si="7">SUM(O5:O22)</f>
        <v>1250101</v>
      </c>
      <c r="P23" s="17">
        <f t="shared" ref="P23" si="8">SUM(P5:P22)</f>
        <v>428061</v>
      </c>
      <c r="Q23" s="18">
        <f t="shared" ref="Q23" si="9">SUM(Q5:Q22)</f>
        <v>7248</v>
      </c>
      <c r="R23" s="61"/>
      <c r="W23" s="33"/>
      <c r="X23" s="33"/>
    </row>
    <row r="24" spans="1:24" x14ac:dyDescent="0.3">
      <c r="E24" s="1">
        <f>SUM(B23:E23)</f>
        <v>3203951</v>
      </c>
      <c r="I24" s="1">
        <f>SUM(F23:I23)</f>
        <v>2994780</v>
      </c>
      <c r="M24" s="1">
        <f>SUM(J23:M23)</f>
        <v>3690138</v>
      </c>
      <c r="P24" s="76" t="s">
        <v>98</v>
      </c>
      <c r="Q24" s="76">
        <f>SUM(N23:Q23)</f>
        <v>5042647</v>
      </c>
    </row>
    <row r="25" spans="1:24" x14ac:dyDescent="0.3">
      <c r="P25" s="76" t="s">
        <v>97</v>
      </c>
      <c r="Q25" s="76">
        <f>+[1]Portada!$D$7</f>
        <v>5042707</v>
      </c>
    </row>
    <row r="26" spans="1:24" x14ac:dyDescent="0.3">
      <c r="P26" s="76"/>
      <c r="Q26" s="76">
        <f>+Q25-Q24</f>
        <v>60</v>
      </c>
    </row>
    <row r="28" spans="1:24" ht="15" thickBot="1" x14ac:dyDescent="0.35"/>
    <row r="29" spans="1:24" ht="29.4" thickBot="1" x14ac:dyDescent="0.6">
      <c r="A29" s="176" t="s">
        <v>68</v>
      </c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</row>
    <row r="30" spans="1:24" x14ac:dyDescent="0.3">
      <c r="A30" s="22"/>
      <c r="B30"/>
      <c r="C30"/>
      <c r="D30"/>
      <c r="E30"/>
      <c r="F30"/>
      <c r="G30"/>
      <c r="H30"/>
      <c r="I30"/>
      <c r="J30"/>
    </row>
    <row r="31" spans="1:24" x14ac:dyDescent="0.3">
      <c r="A31" s="28" t="s">
        <v>78</v>
      </c>
      <c r="F31" s="23"/>
      <c r="G31" s="23"/>
      <c r="H31" s="28" t="s">
        <v>79</v>
      </c>
      <c r="O31" s="28" t="s">
        <v>81</v>
      </c>
    </row>
    <row r="32" spans="1:24" x14ac:dyDescent="0.3">
      <c r="A32" s="165" t="s">
        <v>0</v>
      </c>
      <c r="B32" s="162" t="s">
        <v>43</v>
      </c>
      <c r="C32" s="163"/>
      <c r="D32" s="163"/>
      <c r="E32" s="164"/>
      <c r="F32" s="25"/>
      <c r="G32" s="25"/>
      <c r="H32" s="165" t="s">
        <v>0</v>
      </c>
      <c r="I32" s="162" t="s">
        <v>50</v>
      </c>
      <c r="J32" s="163"/>
      <c r="K32" s="163"/>
      <c r="L32" s="164"/>
      <c r="O32" s="165" t="s">
        <v>0</v>
      </c>
      <c r="P32" s="167">
        <v>2021</v>
      </c>
      <c r="Q32" s="168"/>
      <c r="R32" s="168"/>
      <c r="S32" s="168"/>
      <c r="T32" s="169"/>
    </row>
    <row r="33" spans="1:20" ht="26.4" x14ac:dyDescent="0.3">
      <c r="A33" s="166" t="s">
        <v>0</v>
      </c>
      <c r="B33" s="40">
        <v>2018</v>
      </c>
      <c r="C33" s="40">
        <v>2019</v>
      </c>
      <c r="D33" s="40">
        <v>2020</v>
      </c>
      <c r="E33" s="41">
        <v>2021</v>
      </c>
      <c r="F33" s="55"/>
      <c r="G33" s="56"/>
      <c r="H33" s="166" t="s">
        <v>0</v>
      </c>
      <c r="I33" s="40">
        <v>2018</v>
      </c>
      <c r="J33" s="40">
        <v>2019</v>
      </c>
      <c r="K33" s="40">
        <v>2020</v>
      </c>
      <c r="L33" s="41">
        <v>2021</v>
      </c>
      <c r="M33" s="55"/>
      <c r="N33" s="56"/>
      <c r="O33" s="166" t="s">
        <v>0</v>
      </c>
      <c r="P33" s="41" t="s">
        <v>51</v>
      </c>
      <c r="Q33" s="41" t="s">
        <v>50</v>
      </c>
      <c r="R33" s="41" t="s">
        <v>52</v>
      </c>
      <c r="S33" s="41" t="s">
        <v>53</v>
      </c>
      <c r="T33" s="41" t="s">
        <v>46</v>
      </c>
    </row>
    <row r="34" spans="1:20" x14ac:dyDescent="0.3">
      <c r="A34" s="42" t="s">
        <v>1</v>
      </c>
      <c r="B34" s="6">
        <v>558522</v>
      </c>
      <c r="C34" s="6">
        <v>564438</v>
      </c>
      <c r="D34" s="6">
        <v>722182</v>
      </c>
      <c r="E34" s="6">
        <v>999903</v>
      </c>
      <c r="F34" s="57"/>
      <c r="G34" s="57"/>
      <c r="H34" s="42" t="s">
        <v>1</v>
      </c>
      <c r="I34" s="6">
        <v>142534</v>
      </c>
      <c r="J34" s="6">
        <v>136725</v>
      </c>
      <c r="K34" s="6">
        <v>99140</v>
      </c>
      <c r="L34" s="6">
        <v>233592</v>
      </c>
      <c r="M34" s="58"/>
      <c r="N34" s="59"/>
      <c r="O34" s="46" t="s">
        <v>1</v>
      </c>
      <c r="P34" s="6">
        <v>700255</v>
      </c>
      <c r="Q34" s="6">
        <v>233592</v>
      </c>
      <c r="R34" s="6">
        <v>64754</v>
      </c>
      <c r="S34" s="6">
        <v>1302</v>
      </c>
      <c r="T34" s="6">
        <f t="shared" ref="T34:T51" si="10">SUM(P34:S34)</f>
        <v>999903</v>
      </c>
    </row>
    <row r="35" spans="1:20" x14ac:dyDescent="0.3">
      <c r="A35" s="42" t="s">
        <v>2</v>
      </c>
      <c r="B35" s="6">
        <v>100516</v>
      </c>
      <c r="C35" s="6">
        <v>90687</v>
      </c>
      <c r="D35" s="6">
        <v>109724</v>
      </c>
      <c r="E35" s="6">
        <v>146708</v>
      </c>
      <c r="F35" s="57"/>
      <c r="G35" s="57"/>
      <c r="H35" s="42" t="s">
        <v>2</v>
      </c>
      <c r="I35" s="6">
        <v>24385</v>
      </c>
      <c r="J35" s="6">
        <v>20939</v>
      </c>
      <c r="K35" s="6">
        <v>15471</v>
      </c>
      <c r="L35" s="6">
        <v>32274</v>
      </c>
      <c r="M35" s="58"/>
      <c r="N35" s="59"/>
      <c r="O35" s="46" t="s">
        <v>2</v>
      </c>
      <c r="P35" s="6">
        <v>103880</v>
      </c>
      <c r="Q35" s="6">
        <v>32274</v>
      </c>
      <c r="R35" s="6">
        <v>10374</v>
      </c>
      <c r="S35" s="6">
        <v>180</v>
      </c>
      <c r="T35" s="6">
        <f t="shared" si="10"/>
        <v>146708</v>
      </c>
    </row>
    <row r="36" spans="1:20" x14ac:dyDescent="0.3">
      <c r="A36" s="42" t="s">
        <v>3</v>
      </c>
      <c r="B36" s="6">
        <v>62140</v>
      </c>
      <c r="C36" s="6">
        <v>56359</v>
      </c>
      <c r="D36" s="6">
        <v>60388</v>
      </c>
      <c r="E36" s="6">
        <v>74081</v>
      </c>
      <c r="F36" s="57"/>
      <c r="G36" s="57"/>
      <c r="H36" s="42" t="s">
        <v>3</v>
      </c>
      <c r="I36" s="6">
        <v>8951</v>
      </c>
      <c r="J36" s="6">
        <v>7755</v>
      </c>
      <c r="K36" s="6">
        <v>7318</v>
      </c>
      <c r="L36" s="6">
        <v>12554</v>
      </c>
      <c r="M36" s="58"/>
      <c r="N36" s="59"/>
      <c r="O36" s="46" t="s">
        <v>3</v>
      </c>
      <c r="P36" s="6">
        <v>55520</v>
      </c>
      <c r="Q36" s="6">
        <v>12554</v>
      </c>
      <c r="R36" s="6">
        <v>5890</v>
      </c>
      <c r="S36" s="6">
        <v>117</v>
      </c>
      <c r="T36" s="6">
        <f t="shared" si="10"/>
        <v>74081</v>
      </c>
    </row>
    <row r="37" spans="1:20" x14ac:dyDescent="0.3">
      <c r="A37" s="42" t="s">
        <v>4</v>
      </c>
      <c r="B37" s="6">
        <v>86017</v>
      </c>
      <c r="C37" s="6">
        <v>78486</v>
      </c>
      <c r="D37" s="6">
        <v>92740</v>
      </c>
      <c r="E37" s="6">
        <v>129943</v>
      </c>
      <c r="F37" s="57"/>
      <c r="G37" s="57"/>
      <c r="H37" s="42" t="s">
        <v>4</v>
      </c>
      <c r="I37" s="6">
        <v>27568</v>
      </c>
      <c r="J37" s="6">
        <v>22795</v>
      </c>
      <c r="K37" s="6">
        <v>15373</v>
      </c>
      <c r="L37" s="6">
        <v>29822</v>
      </c>
      <c r="M37" s="58"/>
      <c r="N37" s="59"/>
      <c r="O37" s="46" t="s">
        <v>4</v>
      </c>
      <c r="P37" s="6">
        <v>91968</v>
      </c>
      <c r="Q37" s="6">
        <v>29822</v>
      </c>
      <c r="R37" s="6">
        <v>8047</v>
      </c>
      <c r="S37" s="6">
        <v>106</v>
      </c>
      <c r="T37" s="6">
        <f t="shared" si="10"/>
        <v>129943</v>
      </c>
    </row>
    <row r="38" spans="1:20" x14ac:dyDescent="0.3">
      <c r="A38" s="42" t="s">
        <v>5</v>
      </c>
      <c r="B38" s="6">
        <v>112559</v>
      </c>
      <c r="C38" s="6">
        <v>111752</v>
      </c>
      <c r="D38" s="6">
        <v>124232</v>
      </c>
      <c r="E38" s="6">
        <v>175755</v>
      </c>
      <c r="F38" s="57"/>
      <c r="G38" s="57"/>
      <c r="H38" s="42" t="s">
        <v>5</v>
      </c>
      <c r="I38" s="6">
        <v>46921</v>
      </c>
      <c r="J38" s="6">
        <v>44354</v>
      </c>
      <c r="K38" s="6">
        <v>29077</v>
      </c>
      <c r="L38" s="6">
        <v>58658</v>
      </c>
      <c r="M38" s="58"/>
      <c r="N38" s="59"/>
      <c r="O38" s="46" t="s">
        <v>5</v>
      </c>
      <c r="P38" s="6">
        <v>104497</v>
      </c>
      <c r="Q38" s="6">
        <v>58658</v>
      </c>
      <c r="R38" s="6">
        <v>12483</v>
      </c>
      <c r="S38" s="6">
        <v>117</v>
      </c>
      <c r="T38" s="6">
        <f t="shared" si="10"/>
        <v>175755</v>
      </c>
    </row>
    <row r="39" spans="1:20" x14ac:dyDescent="0.3">
      <c r="A39" s="42" t="s">
        <v>6</v>
      </c>
      <c r="B39" s="6">
        <v>50608</v>
      </c>
      <c r="C39" s="6">
        <v>46732</v>
      </c>
      <c r="D39" s="6">
        <v>56712</v>
      </c>
      <c r="E39" s="6">
        <v>68335</v>
      </c>
      <c r="F39" s="57"/>
      <c r="G39" s="57"/>
      <c r="H39" s="42" t="s">
        <v>6</v>
      </c>
      <c r="I39" s="6">
        <v>6316</v>
      </c>
      <c r="J39" s="6">
        <v>4919</v>
      </c>
      <c r="K39" s="6">
        <v>4998</v>
      </c>
      <c r="L39" s="6">
        <v>11440</v>
      </c>
      <c r="M39" s="58"/>
      <c r="N39" s="59"/>
      <c r="O39" s="46" t="s">
        <v>6</v>
      </c>
      <c r="P39" s="6">
        <v>53001</v>
      </c>
      <c r="Q39" s="6">
        <v>11440</v>
      </c>
      <c r="R39" s="6">
        <v>3765</v>
      </c>
      <c r="S39" s="6">
        <v>129</v>
      </c>
      <c r="T39" s="6">
        <f t="shared" si="10"/>
        <v>68335</v>
      </c>
    </row>
    <row r="40" spans="1:20" x14ac:dyDescent="0.3">
      <c r="A40" s="42" t="s">
        <v>7</v>
      </c>
      <c r="B40" s="6">
        <v>216641</v>
      </c>
      <c r="C40" s="6">
        <v>177438</v>
      </c>
      <c r="D40" s="6">
        <v>226078</v>
      </c>
      <c r="E40" s="6">
        <v>320037</v>
      </c>
      <c r="F40" s="57"/>
      <c r="G40" s="57"/>
      <c r="H40" s="42" t="s">
        <v>7</v>
      </c>
      <c r="I40" s="6">
        <v>43596</v>
      </c>
      <c r="J40" s="6">
        <v>34122</v>
      </c>
      <c r="K40" s="6">
        <v>36610</v>
      </c>
      <c r="L40" s="6">
        <v>80272</v>
      </c>
      <c r="M40" s="58"/>
      <c r="N40" s="59"/>
      <c r="O40" s="46" t="s">
        <v>7</v>
      </c>
      <c r="P40" s="6">
        <v>209907</v>
      </c>
      <c r="Q40" s="6">
        <v>80272</v>
      </c>
      <c r="R40" s="6">
        <v>29453</v>
      </c>
      <c r="S40" s="6">
        <v>405</v>
      </c>
      <c r="T40" s="6">
        <f t="shared" si="10"/>
        <v>320037</v>
      </c>
    </row>
    <row r="41" spans="1:20" x14ac:dyDescent="0.3">
      <c r="A41" s="42" t="s">
        <v>8</v>
      </c>
      <c r="B41" s="6">
        <v>157490</v>
      </c>
      <c r="C41" s="6">
        <v>157303</v>
      </c>
      <c r="D41" s="6">
        <v>203908</v>
      </c>
      <c r="E41" s="6">
        <v>254335</v>
      </c>
      <c r="F41" s="57"/>
      <c r="G41" s="57"/>
      <c r="H41" s="42" t="s">
        <v>8</v>
      </c>
      <c r="I41" s="6">
        <v>28167</v>
      </c>
      <c r="J41" s="6">
        <v>27067</v>
      </c>
      <c r="K41" s="6">
        <v>29004</v>
      </c>
      <c r="L41" s="6">
        <v>68099</v>
      </c>
      <c r="M41" s="58"/>
      <c r="N41" s="59"/>
      <c r="O41" s="46" t="s">
        <v>8</v>
      </c>
      <c r="P41" s="6">
        <v>162731</v>
      </c>
      <c r="Q41" s="6">
        <v>68099</v>
      </c>
      <c r="R41" s="6">
        <v>23046</v>
      </c>
      <c r="S41" s="6">
        <v>459</v>
      </c>
      <c r="T41" s="6">
        <f t="shared" si="10"/>
        <v>254335</v>
      </c>
    </row>
    <row r="42" spans="1:20" x14ac:dyDescent="0.3">
      <c r="A42" s="42" t="s">
        <v>9</v>
      </c>
      <c r="B42" s="6">
        <v>464767</v>
      </c>
      <c r="C42" s="6">
        <v>466988</v>
      </c>
      <c r="D42" s="6">
        <v>537660</v>
      </c>
      <c r="E42" s="6">
        <v>785299</v>
      </c>
      <c r="F42" s="57"/>
      <c r="G42" s="57"/>
      <c r="H42" s="42" t="s">
        <v>9</v>
      </c>
      <c r="I42" s="6">
        <v>129655</v>
      </c>
      <c r="J42" s="6">
        <v>126675</v>
      </c>
      <c r="K42" s="6">
        <v>87611</v>
      </c>
      <c r="L42" s="6">
        <v>173714</v>
      </c>
      <c r="M42" s="58"/>
      <c r="N42" s="59"/>
      <c r="O42" s="46" t="s">
        <v>9</v>
      </c>
      <c r="P42" s="6">
        <v>550486</v>
      </c>
      <c r="Q42" s="6">
        <v>173714</v>
      </c>
      <c r="R42" s="6">
        <v>59840</v>
      </c>
      <c r="S42" s="6">
        <v>1259</v>
      </c>
      <c r="T42" s="6">
        <f t="shared" si="10"/>
        <v>785299</v>
      </c>
    </row>
    <row r="43" spans="1:20" x14ac:dyDescent="0.3">
      <c r="A43" s="42" t="s">
        <v>83</v>
      </c>
      <c r="B43" s="6">
        <v>1538</v>
      </c>
      <c r="C43" s="6">
        <v>1281</v>
      </c>
      <c r="D43" s="6">
        <v>2018</v>
      </c>
      <c r="E43" s="6">
        <v>1970</v>
      </c>
      <c r="F43" s="57"/>
      <c r="G43" s="57"/>
      <c r="H43" s="42" t="s">
        <v>83</v>
      </c>
      <c r="I43" s="6">
        <v>14</v>
      </c>
      <c r="J43" s="6">
        <v>31</v>
      </c>
      <c r="K43" s="6">
        <v>29</v>
      </c>
      <c r="L43" s="6">
        <v>75</v>
      </c>
      <c r="M43" s="58"/>
      <c r="N43" s="59"/>
      <c r="O43" s="42" t="s">
        <v>10</v>
      </c>
      <c r="P43" s="6">
        <v>1562</v>
      </c>
      <c r="Q43" s="6">
        <v>75</v>
      </c>
      <c r="R43" s="6">
        <v>324</v>
      </c>
      <c r="S43" s="6">
        <v>9</v>
      </c>
      <c r="T43" s="6">
        <f t="shared" si="10"/>
        <v>1970</v>
      </c>
    </row>
    <row r="44" spans="1:20" x14ac:dyDescent="0.3">
      <c r="A44" s="42" t="s">
        <v>11</v>
      </c>
      <c r="B44" s="6">
        <v>434263</v>
      </c>
      <c r="C44" s="6">
        <v>380806</v>
      </c>
      <c r="D44" s="6">
        <v>468896</v>
      </c>
      <c r="E44" s="6">
        <v>596043</v>
      </c>
      <c r="F44" s="57"/>
      <c r="G44" s="57"/>
      <c r="H44" s="42" t="s">
        <v>11</v>
      </c>
      <c r="I44" s="6">
        <v>86418</v>
      </c>
      <c r="J44" s="6">
        <v>72201</v>
      </c>
      <c r="K44" s="6">
        <v>72359</v>
      </c>
      <c r="L44" s="6">
        <v>152901</v>
      </c>
      <c r="M44" s="58"/>
      <c r="N44" s="59"/>
      <c r="O44" s="46" t="s">
        <v>11</v>
      </c>
      <c r="P44" s="6">
        <v>381443</v>
      </c>
      <c r="Q44" s="6">
        <v>152901</v>
      </c>
      <c r="R44" s="6">
        <v>61227</v>
      </c>
      <c r="S44" s="6">
        <v>472</v>
      </c>
      <c r="T44" s="6">
        <f t="shared" si="10"/>
        <v>596043</v>
      </c>
    </row>
    <row r="45" spans="1:20" x14ac:dyDescent="0.3">
      <c r="A45" s="42" t="s">
        <v>12</v>
      </c>
      <c r="B45" s="6">
        <v>95645</v>
      </c>
      <c r="C45" s="6">
        <v>84343</v>
      </c>
      <c r="D45" s="6">
        <v>116482</v>
      </c>
      <c r="E45" s="6">
        <v>134315</v>
      </c>
      <c r="F45" s="57"/>
      <c r="G45" s="57"/>
      <c r="H45" s="42" t="s">
        <v>12</v>
      </c>
      <c r="I45" s="6">
        <v>18499</v>
      </c>
      <c r="J45" s="6">
        <v>16182</v>
      </c>
      <c r="K45" s="6">
        <v>17192</v>
      </c>
      <c r="L45" s="6">
        <v>31215</v>
      </c>
      <c r="M45" s="58"/>
      <c r="N45" s="59"/>
      <c r="O45" s="46" t="s">
        <v>12</v>
      </c>
      <c r="P45" s="6">
        <v>88232</v>
      </c>
      <c r="Q45" s="6">
        <v>31215</v>
      </c>
      <c r="R45" s="6">
        <v>14591</v>
      </c>
      <c r="S45" s="6">
        <v>277</v>
      </c>
      <c r="T45" s="6">
        <f t="shared" si="10"/>
        <v>134315</v>
      </c>
    </row>
    <row r="46" spans="1:20" x14ac:dyDescent="0.3">
      <c r="A46" s="42" t="s">
        <v>13</v>
      </c>
      <c r="B46" s="6">
        <v>138047</v>
      </c>
      <c r="C46" s="6">
        <v>139199</v>
      </c>
      <c r="D46" s="6">
        <v>172189</v>
      </c>
      <c r="E46" s="6">
        <v>271189</v>
      </c>
      <c r="F46" s="57"/>
      <c r="G46" s="57"/>
      <c r="H46" s="42" t="s">
        <v>13</v>
      </c>
      <c r="I46" s="6">
        <v>34516</v>
      </c>
      <c r="J46" s="6">
        <v>32483</v>
      </c>
      <c r="K46" s="6">
        <v>40273</v>
      </c>
      <c r="L46" s="6">
        <v>100340</v>
      </c>
      <c r="M46" s="58"/>
      <c r="N46" s="59"/>
      <c r="O46" s="46" t="s">
        <v>13</v>
      </c>
      <c r="P46" s="6">
        <v>139579</v>
      </c>
      <c r="Q46" s="6">
        <v>100340</v>
      </c>
      <c r="R46" s="6">
        <v>30707</v>
      </c>
      <c r="S46" s="6">
        <v>563</v>
      </c>
      <c r="T46" s="6">
        <f t="shared" si="10"/>
        <v>271189</v>
      </c>
    </row>
    <row r="47" spans="1:20" x14ac:dyDescent="0.3">
      <c r="A47" s="42" t="s">
        <v>14</v>
      </c>
      <c r="B47" s="6">
        <v>25029</v>
      </c>
      <c r="C47" s="6">
        <v>24149</v>
      </c>
      <c r="D47" s="6">
        <v>28493</v>
      </c>
      <c r="E47" s="6">
        <v>38319</v>
      </c>
      <c r="F47" s="57"/>
      <c r="G47" s="57"/>
      <c r="H47" s="42" t="s">
        <v>14</v>
      </c>
      <c r="I47" s="6">
        <v>5299</v>
      </c>
      <c r="J47" s="6">
        <v>4336</v>
      </c>
      <c r="K47" s="6">
        <v>4347</v>
      </c>
      <c r="L47" s="6">
        <v>9271</v>
      </c>
      <c r="M47" s="58"/>
      <c r="N47" s="59"/>
      <c r="O47" s="46" t="s">
        <v>14</v>
      </c>
      <c r="P47" s="6">
        <v>25404</v>
      </c>
      <c r="Q47" s="6">
        <v>9271</v>
      </c>
      <c r="R47" s="6">
        <v>3608</v>
      </c>
      <c r="S47" s="6">
        <v>36</v>
      </c>
      <c r="T47" s="6">
        <f t="shared" si="10"/>
        <v>38319</v>
      </c>
    </row>
    <row r="48" spans="1:20" x14ac:dyDescent="0.3">
      <c r="A48" s="42" t="s">
        <v>15</v>
      </c>
      <c r="B48" s="6">
        <v>396408</v>
      </c>
      <c r="C48" s="6">
        <v>367499</v>
      </c>
      <c r="D48" s="6">
        <v>455102</v>
      </c>
      <c r="E48" s="6">
        <v>635225</v>
      </c>
      <c r="F48" s="57"/>
      <c r="G48" s="57"/>
      <c r="H48" s="42" t="s">
        <v>15</v>
      </c>
      <c r="I48" s="6">
        <v>71540</v>
      </c>
      <c r="J48" s="6">
        <v>64411</v>
      </c>
      <c r="K48" s="6">
        <v>65715</v>
      </c>
      <c r="L48" s="6">
        <v>152936</v>
      </c>
      <c r="M48" s="58"/>
      <c r="N48" s="59"/>
      <c r="O48" s="46" t="s">
        <v>15</v>
      </c>
      <c r="P48" s="6">
        <v>424353</v>
      </c>
      <c r="Q48" s="6">
        <v>152936</v>
      </c>
      <c r="R48" s="6">
        <v>56472</v>
      </c>
      <c r="S48" s="6">
        <v>1464</v>
      </c>
      <c r="T48" s="6">
        <f t="shared" si="10"/>
        <v>635225</v>
      </c>
    </row>
    <row r="49" spans="1:22" x14ac:dyDescent="0.3">
      <c r="A49" s="42" t="s">
        <v>16</v>
      </c>
      <c r="B49" s="6">
        <v>108090</v>
      </c>
      <c r="C49" s="6">
        <v>98707</v>
      </c>
      <c r="D49" s="6">
        <v>131164</v>
      </c>
      <c r="E49" s="6">
        <v>173558</v>
      </c>
      <c r="F49" s="57"/>
      <c r="G49" s="57"/>
      <c r="H49" s="42" t="s">
        <v>16</v>
      </c>
      <c r="I49" s="6">
        <v>20188</v>
      </c>
      <c r="J49" s="6">
        <v>19371</v>
      </c>
      <c r="K49" s="6">
        <v>19820</v>
      </c>
      <c r="L49" s="6">
        <v>42702</v>
      </c>
      <c r="M49" s="58"/>
      <c r="N49" s="59"/>
      <c r="O49" s="46" t="s">
        <v>16</v>
      </c>
      <c r="P49" s="6">
        <v>110805</v>
      </c>
      <c r="Q49" s="6">
        <v>42702</v>
      </c>
      <c r="R49" s="6">
        <v>19967</v>
      </c>
      <c r="S49" s="6">
        <v>84</v>
      </c>
      <c r="T49" s="6">
        <f t="shared" si="10"/>
        <v>173558</v>
      </c>
    </row>
    <row r="50" spans="1:22" x14ac:dyDescent="0.3">
      <c r="A50" s="42" t="s">
        <v>17</v>
      </c>
      <c r="B50" s="6">
        <v>48688</v>
      </c>
      <c r="C50" s="6">
        <v>39314</v>
      </c>
      <c r="D50" s="6">
        <v>48433</v>
      </c>
      <c r="E50" s="6">
        <v>66773</v>
      </c>
      <c r="F50" s="57"/>
      <c r="G50" s="57"/>
      <c r="H50" s="42" t="s">
        <v>17</v>
      </c>
      <c r="I50" s="6">
        <v>9121</v>
      </c>
      <c r="J50" s="6">
        <v>6942</v>
      </c>
      <c r="K50" s="6">
        <v>7925</v>
      </c>
      <c r="L50" s="6">
        <v>15221</v>
      </c>
      <c r="M50" s="58"/>
      <c r="N50" s="59"/>
      <c r="O50" s="46" t="s">
        <v>17</v>
      </c>
      <c r="P50" s="6">
        <v>45499</v>
      </c>
      <c r="Q50" s="6">
        <v>15221</v>
      </c>
      <c r="R50" s="6">
        <v>5992</v>
      </c>
      <c r="S50" s="6">
        <v>61</v>
      </c>
      <c r="T50" s="6">
        <f t="shared" si="10"/>
        <v>66773</v>
      </c>
    </row>
    <row r="51" spans="1:22" x14ac:dyDescent="0.3">
      <c r="A51" s="42" t="s">
        <v>18</v>
      </c>
      <c r="B51" s="6">
        <v>146983</v>
      </c>
      <c r="C51" s="6">
        <v>109299</v>
      </c>
      <c r="D51" s="6">
        <v>133737</v>
      </c>
      <c r="E51" s="6">
        <v>170859</v>
      </c>
      <c r="F51" s="57"/>
      <c r="G51" s="57"/>
      <c r="H51" s="42" t="s">
        <v>18</v>
      </c>
      <c r="I51" s="6">
        <v>33425</v>
      </c>
      <c r="J51" s="6">
        <v>22684</v>
      </c>
      <c r="K51" s="6">
        <v>22446</v>
      </c>
      <c r="L51" s="6">
        <v>45015</v>
      </c>
      <c r="M51" s="58"/>
      <c r="N51" s="59"/>
      <c r="O51" s="46" t="s">
        <v>18</v>
      </c>
      <c r="P51" s="6">
        <v>108115</v>
      </c>
      <c r="Q51" s="6">
        <v>45015</v>
      </c>
      <c r="R51" s="6">
        <v>17521</v>
      </c>
      <c r="S51" s="6">
        <v>208</v>
      </c>
      <c r="T51" s="6">
        <f t="shared" si="10"/>
        <v>170859</v>
      </c>
    </row>
    <row r="52" spans="1:22" x14ac:dyDescent="0.3">
      <c r="A52" s="43" t="s">
        <v>24</v>
      </c>
      <c r="B52" s="44">
        <f>SUM(B34:B51)</f>
        <v>3203951</v>
      </c>
      <c r="C52" s="44">
        <f t="shared" ref="C52:E52" si="11">SUM(C34:C51)</f>
        <v>2994780</v>
      </c>
      <c r="D52" s="44">
        <f t="shared" si="11"/>
        <v>3690138</v>
      </c>
      <c r="E52" s="44">
        <f t="shared" si="11"/>
        <v>5042647</v>
      </c>
      <c r="F52" s="57"/>
      <c r="G52" s="57"/>
      <c r="H52" s="43" t="s">
        <v>24</v>
      </c>
      <c r="I52" s="44">
        <f>SUM(I34:I51)</f>
        <v>737113</v>
      </c>
      <c r="J52" s="44">
        <f t="shared" ref="J52:L52" si="12">SUM(J34:J51)</f>
        <v>663992</v>
      </c>
      <c r="K52" s="44">
        <f t="shared" si="12"/>
        <v>574708</v>
      </c>
      <c r="L52" s="44">
        <f t="shared" si="12"/>
        <v>1250101</v>
      </c>
      <c r="M52" s="58"/>
      <c r="N52" s="59"/>
      <c r="O52" s="47" t="s">
        <v>24</v>
      </c>
      <c r="P52" s="44">
        <f>SUM(P34:P51)</f>
        <v>3357237</v>
      </c>
      <c r="Q52" s="44">
        <f t="shared" ref="Q52:T52" si="13">SUM(Q34:Q51)</f>
        <v>1250101</v>
      </c>
      <c r="R52" s="44">
        <f t="shared" si="13"/>
        <v>428061</v>
      </c>
      <c r="S52" s="44">
        <f t="shared" si="13"/>
        <v>7248</v>
      </c>
      <c r="T52" s="44">
        <f t="shared" si="13"/>
        <v>5042647</v>
      </c>
    </row>
    <row r="53" spans="1:22" x14ac:dyDescent="0.3">
      <c r="A53" s="28"/>
      <c r="B53" s="28"/>
      <c r="C53" s="28"/>
      <c r="D53" s="30"/>
      <c r="E53" s="30"/>
      <c r="F53" s="30"/>
      <c r="G53" s="30"/>
      <c r="H53" s="30"/>
      <c r="I53" s="30"/>
      <c r="J53" s="31"/>
      <c r="M53" s="60"/>
      <c r="N53" s="60"/>
    </row>
    <row r="54" spans="1:22" x14ac:dyDescent="0.3">
      <c r="A54" s="28" t="s">
        <v>77</v>
      </c>
      <c r="C54" s="28"/>
      <c r="D54" s="32"/>
      <c r="E54" s="32"/>
      <c r="F54" s="32"/>
      <c r="G54" s="32"/>
      <c r="H54" s="28" t="s">
        <v>76</v>
      </c>
      <c r="J54" s="28"/>
      <c r="K54" s="32"/>
      <c r="L54" s="32"/>
      <c r="O54" s="28" t="s">
        <v>75</v>
      </c>
    </row>
    <row r="55" spans="1:22" ht="15" customHeight="1" x14ac:dyDescent="0.3">
      <c r="A55" s="165" t="s">
        <v>0</v>
      </c>
      <c r="B55" s="162" t="s">
        <v>45</v>
      </c>
      <c r="C55" s="163"/>
      <c r="D55" s="163"/>
      <c r="E55" s="164"/>
      <c r="F55" s="28"/>
      <c r="G55" s="28"/>
      <c r="H55" s="165" t="s">
        <v>0</v>
      </c>
      <c r="I55" s="162" t="s">
        <v>54</v>
      </c>
      <c r="J55" s="163"/>
      <c r="K55" s="163"/>
      <c r="L55" s="164"/>
      <c r="O55" s="165" t="s">
        <v>0</v>
      </c>
      <c r="P55" s="167">
        <v>2021</v>
      </c>
      <c r="Q55" s="168"/>
      <c r="R55" s="168"/>
      <c r="S55" s="168"/>
      <c r="T55" s="169"/>
    </row>
    <row r="56" spans="1:22" ht="26.4" x14ac:dyDescent="0.3">
      <c r="A56" s="166" t="s">
        <v>0</v>
      </c>
      <c r="B56" s="40">
        <v>2018</v>
      </c>
      <c r="C56" s="40">
        <v>2019</v>
      </c>
      <c r="D56" s="40">
        <v>2020</v>
      </c>
      <c r="E56" s="41">
        <v>2021</v>
      </c>
      <c r="F56" s="25"/>
      <c r="G56" s="25"/>
      <c r="H56" s="166" t="s">
        <v>0</v>
      </c>
      <c r="I56" s="40">
        <v>2018</v>
      </c>
      <c r="J56" s="40">
        <v>2019</v>
      </c>
      <c r="K56" s="40">
        <v>2020</v>
      </c>
      <c r="L56" s="41">
        <v>2021</v>
      </c>
      <c r="O56" s="166" t="s">
        <v>0</v>
      </c>
      <c r="P56" s="41" t="s">
        <v>86</v>
      </c>
      <c r="Q56" s="41" t="s">
        <v>54</v>
      </c>
      <c r="R56" s="41" t="s">
        <v>63</v>
      </c>
      <c r="S56" s="41" t="s">
        <v>64</v>
      </c>
      <c r="T56" s="41" t="s">
        <v>65</v>
      </c>
    </row>
    <row r="57" spans="1:22" x14ac:dyDescent="0.3">
      <c r="A57" s="42" t="s">
        <v>1</v>
      </c>
      <c r="B57" s="35">
        <v>0.17432289070588158</v>
      </c>
      <c r="C57" s="35">
        <v>0.18847394466371487</v>
      </c>
      <c r="D57" s="35">
        <v>0.19570596004810661</v>
      </c>
      <c r="E57" s="35">
        <v>0.19828931114948162</v>
      </c>
      <c r="F57" s="37"/>
      <c r="G57" s="37"/>
      <c r="H57" s="42" t="s">
        <v>1</v>
      </c>
      <c r="I57" s="35">
        <v>0.19336790966920947</v>
      </c>
      <c r="J57" s="35">
        <v>0.20591362546536704</v>
      </c>
      <c r="K57" s="35">
        <v>0.17250499384035023</v>
      </c>
      <c r="L57" s="35">
        <v>0.18685850183305189</v>
      </c>
      <c r="M57" s="33"/>
      <c r="N57" s="33"/>
      <c r="O57" s="46" t="s">
        <v>1</v>
      </c>
      <c r="P57" s="35">
        <v>0.70032293132433843</v>
      </c>
      <c r="Q57" s="35">
        <v>0.23361466062208033</v>
      </c>
      <c r="R57" s="35">
        <v>6.4760281747329493E-2</v>
      </c>
      <c r="S57" s="35">
        <v>1.3021263062517063E-3</v>
      </c>
      <c r="T57" s="35">
        <f>SUM(P57:S57)</f>
        <v>1</v>
      </c>
    </row>
    <row r="58" spans="1:22" x14ac:dyDescent="0.3">
      <c r="A58" s="42" t="s">
        <v>2</v>
      </c>
      <c r="B58" s="35">
        <v>3.1372514748196835E-2</v>
      </c>
      <c r="C58" s="35">
        <v>3.0281690140845072E-2</v>
      </c>
      <c r="D58" s="35">
        <v>2.9734389337200941E-2</v>
      </c>
      <c r="E58" s="35">
        <v>2.9093450324799652E-2</v>
      </c>
      <c r="F58" s="37"/>
      <c r="G58" s="37"/>
      <c r="H58" s="42" t="s">
        <v>2</v>
      </c>
      <c r="I58" s="35">
        <v>3.3081766296348049E-2</v>
      </c>
      <c r="J58" s="35">
        <v>3.1535018494198729E-2</v>
      </c>
      <c r="K58" s="35">
        <v>2.6919757511640694E-2</v>
      </c>
      <c r="L58" s="35">
        <v>2.5817113977190644E-2</v>
      </c>
      <c r="M58" s="33"/>
      <c r="N58" s="33"/>
      <c r="O58" s="46" t="s">
        <v>2</v>
      </c>
      <c r="P58" s="35">
        <v>0.7080731793767211</v>
      </c>
      <c r="Q58" s="35">
        <v>0.21998800338086538</v>
      </c>
      <c r="R58" s="35">
        <v>7.0711890285465012E-2</v>
      </c>
      <c r="S58" s="35">
        <v>1.2269269569484963E-3</v>
      </c>
      <c r="T58" s="35">
        <f>SUM(P58:S58)</f>
        <v>0.99999999999999989</v>
      </c>
    </row>
    <row r="59" spans="1:22" x14ac:dyDescent="0.3">
      <c r="A59" s="42" t="s">
        <v>3</v>
      </c>
      <c r="B59" s="35">
        <v>1.9394803478580042E-2</v>
      </c>
      <c r="C59" s="35">
        <v>1.881907852997549E-2</v>
      </c>
      <c r="D59" s="35">
        <v>1.6364699639959266E-2</v>
      </c>
      <c r="E59" s="35">
        <v>1.4690895476125931E-2</v>
      </c>
      <c r="F59" s="37"/>
      <c r="G59" s="37"/>
      <c r="H59" s="42" t="s">
        <v>3</v>
      </c>
      <c r="I59" s="35">
        <v>1.214332130894449E-2</v>
      </c>
      <c r="J59" s="35">
        <v>1.1679357582621477E-2</v>
      </c>
      <c r="K59" s="35">
        <v>1.273342288605692E-2</v>
      </c>
      <c r="L59" s="35">
        <v>1.004238857500314E-2</v>
      </c>
      <c r="M59" s="33"/>
      <c r="N59" s="33"/>
      <c r="O59" s="46" t="s">
        <v>3</v>
      </c>
      <c r="P59" s="35">
        <v>0.74944992643187858</v>
      </c>
      <c r="Q59" s="35">
        <v>0.16946315519498928</v>
      </c>
      <c r="R59" s="35">
        <v>7.9507566042575015E-2</v>
      </c>
      <c r="S59" s="35">
        <v>1.579352330557093E-3</v>
      </c>
      <c r="T59" s="35">
        <f t="shared" ref="T59:T75" si="14">SUM(P59:S59)</f>
        <v>0.99999999999999989</v>
      </c>
    </row>
    <row r="60" spans="1:22" x14ac:dyDescent="0.3">
      <c r="A60" s="42" t="s">
        <v>4</v>
      </c>
      <c r="B60" s="35">
        <v>2.6847164641406813E-2</v>
      </c>
      <c r="C60" s="35">
        <v>2.6207601226133474E-2</v>
      </c>
      <c r="D60" s="35">
        <v>2.5131851437534315E-2</v>
      </c>
      <c r="E60" s="35">
        <v>2.5768807533027793E-2</v>
      </c>
      <c r="F60" s="37"/>
      <c r="G60" s="37"/>
      <c r="H60" s="42" t="s">
        <v>4</v>
      </c>
      <c r="I60" s="35">
        <v>3.7399964455924667E-2</v>
      </c>
      <c r="J60" s="35">
        <v>3.4330232894372224E-2</v>
      </c>
      <c r="K60" s="35">
        <v>2.6749236133827962E-2</v>
      </c>
      <c r="L60" s="35">
        <v>2.3855672461665096E-2</v>
      </c>
      <c r="M60" s="33"/>
      <c r="N60" s="33"/>
      <c r="O60" s="46" t="s">
        <v>4</v>
      </c>
      <c r="P60" s="35">
        <v>0.70775647784028384</v>
      </c>
      <c r="Q60" s="35">
        <v>0.22950062719807915</v>
      </c>
      <c r="R60" s="35">
        <v>6.1927152674634264E-2</v>
      </c>
      <c r="S60" s="35">
        <v>8.1574228700276275E-4</v>
      </c>
      <c r="T60" s="35">
        <f t="shared" si="14"/>
        <v>1</v>
      </c>
      <c r="U60" s="60"/>
      <c r="V60" s="60"/>
    </row>
    <row r="61" spans="1:22" x14ac:dyDescent="0.3">
      <c r="A61" s="42" t="s">
        <v>5</v>
      </c>
      <c r="B61" s="35">
        <v>3.5131311309068082E-2</v>
      </c>
      <c r="C61" s="35">
        <v>3.7315595803364521E-2</v>
      </c>
      <c r="D61" s="35">
        <v>3.3665949620312302E-2</v>
      </c>
      <c r="E61" s="35">
        <v>3.4853718691790242E-2</v>
      </c>
      <c r="F61" s="37"/>
      <c r="G61" s="37"/>
      <c r="H61" s="42" t="s">
        <v>5</v>
      </c>
      <c r="I61" s="35">
        <v>6.3655097658025295E-2</v>
      </c>
      <c r="J61" s="35">
        <v>6.6798997578284072E-2</v>
      </c>
      <c r="K61" s="35">
        <v>5.0594388802661525E-2</v>
      </c>
      <c r="L61" s="35">
        <v>4.6922608653220822E-2</v>
      </c>
      <c r="M61" s="33"/>
      <c r="N61" s="33"/>
      <c r="O61" s="46" t="s">
        <v>5</v>
      </c>
      <c r="P61" s="35">
        <v>0.59456060993997328</v>
      </c>
      <c r="Q61" s="35">
        <v>0.33374868424795878</v>
      </c>
      <c r="R61" s="35">
        <v>7.1025006400955881E-2</v>
      </c>
      <c r="S61" s="35">
        <v>6.6569941111205939E-4</v>
      </c>
      <c r="T61" s="35">
        <f t="shared" si="14"/>
        <v>1</v>
      </c>
      <c r="U61" s="57"/>
      <c r="V61" s="60"/>
    </row>
    <row r="62" spans="1:22" x14ac:dyDescent="0.3">
      <c r="A62" s="42" t="s">
        <v>6</v>
      </c>
      <c r="B62" s="35">
        <v>1.5795497496684564E-2</v>
      </c>
      <c r="C62" s="35">
        <v>1.5604485137472536E-2</v>
      </c>
      <c r="D62" s="35">
        <v>1.5368530932989498E-2</v>
      </c>
      <c r="E62" s="35">
        <v>1.3551414564612594E-2</v>
      </c>
      <c r="F62" s="37"/>
      <c r="G62" s="37"/>
      <c r="H62" s="42" t="s">
        <v>6</v>
      </c>
      <c r="I62" s="35">
        <v>8.5685641143216848E-3</v>
      </c>
      <c r="J62" s="35">
        <v>7.4082217858046483E-3</v>
      </c>
      <c r="K62" s="35">
        <v>8.6965902684493692E-3</v>
      </c>
      <c r="L62" s="35">
        <v>9.1512605781452865E-3</v>
      </c>
      <c r="M62" s="33"/>
      <c r="N62" s="33"/>
      <c r="O62" s="46" t="s">
        <v>6</v>
      </c>
      <c r="P62" s="35">
        <v>0.77560547303724303</v>
      </c>
      <c r="Q62" s="35">
        <v>0.16741055096217167</v>
      </c>
      <c r="R62" s="35">
        <v>5.5096217165434988E-2</v>
      </c>
      <c r="S62" s="35">
        <v>1.8877588351503623E-3</v>
      </c>
      <c r="T62" s="35">
        <f t="shared" si="14"/>
        <v>1.0000000000000002</v>
      </c>
      <c r="U62" s="60"/>
      <c r="V62" s="60"/>
    </row>
    <row r="63" spans="1:22" x14ac:dyDescent="0.3">
      <c r="A63" s="42" t="s">
        <v>7</v>
      </c>
      <c r="B63" s="35">
        <v>6.7616826849099754E-2</v>
      </c>
      <c r="C63" s="35">
        <v>5.9249093422555243E-2</v>
      </c>
      <c r="D63" s="35">
        <v>6.1265459448942017E-2</v>
      </c>
      <c r="E63" s="35">
        <v>6.3466072481377339E-2</v>
      </c>
      <c r="F63" s="37"/>
      <c r="G63" s="37"/>
      <c r="H63" s="42" t="s">
        <v>7</v>
      </c>
      <c r="I63" s="35">
        <v>5.9144256036727072E-2</v>
      </c>
      <c r="J63" s="35">
        <v>5.1389173363534497E-2</v>
      </c>
      <c r="K63" s="35">
        <v>6.3701914711470867E-2</v>
      </c>
      <c r="L63" s="35">
        <v>6.4212411637139713E-2</v>
      </c>
      <c r="M63" s="33"/>
      <c r="N63" s="33"/>
      <c r="O63" s="46" t="s">
        <v>7</v>
      </c>
      <c r="P63" s="35">
        <v>0.65588353846586489</v>
      </c>
      <c r="Q63" s="35">
        <v>0.2508209988220112</v>
      </c>
      <c r="R63" s="35">
        <v>9.2029984033096174E-2</v>
      </c>
      <c r="S63" s="35">
        <v>1.2654786790277375E-3</v>
      </c>
      <c r="T63" s="35">
        <f t="shared" si="14"/>
        <v>1</v>
      </c>
      <c r="U63" s="57"/>
      <c r="V63" s="60"/>
    </row>
    <row r="64" spans="1:22" x14ac:dyDescent="0.3">
      <c r="A64" s="42" t="s">
        <v>8</v>
      </c>
      <c r="B64" s="35">
        <v>4.9154934017405387E-2</v>
      </c>
      <c r="C64" s="35">
        <v>5.252572810022773E-2</v>
      </c>
      <c r="D64" s="35">
        <v>5.5257554053534039E-2</v>
      </c>
      <c r="E64" s="35">
        <v>5.0436804321222564E-2</v>
      </c>
      <c r="F64" s="37"/>
      <c r="G64" s="37"/>
      <c r="H64" s="42" t="s">
        <v>8</v>
      </c>
      <c r="I64" s="35">
        <v>3.8212594269806666E-2</v>
      </c>
      <c r="J64" s="35">
        <v>4.0764045349943975E-2</v>
      </c>
      <c r="K64" s="35">
        <v>5.046736777633163E-2</v>
      </c>
      <c r="L64" s="35">
        <v>5.4474798436286345E-2</v>
      </c>
      <c r="M64" s="33"/>
      <c r="N64" s="33"/>
      <c r="O64" s="46" t="s">
        <v>8</v>
      </c>
      <c r="P64" s="35">
        <v>0.63982935891638981</v>
      </c>
      <c r="Q64" s="35">
        <v>0.26775316020209566</v>
      </c>
      <c r="R64" s="35">
        <v>9.0612774490337541E-2</v>
      </c>
      <c r="S64" s="35">
        <v>1.8047063911769911E-3</v>
      </c>
      <c r="T64" s="35">
        <f t="shared" si="14"/>
        <v>1</v>
      </c>
      <c r="U64" s="57"/>
      <c r="V64" s="60"/>
    </row>
    <row r="65" spans="1:22" x14ac:dyDescent="0.3">
      <c r="A65" s="42" t="s">
        <v>9</v>
      </c>
      <c r="B65" s="35">
        <v>0.14506058301141309</v>
      </c>
      <c r="C65" s="35">
        <v>0.15593399181242029</v>
      </c>
      <c r="D65" s="35">
        <v>0.1457018680602189</v>
      </c>
      <c r="E65" s="35">
        <v>0.15573150371223685</v>
      </c>
      <c r="F65" s="37"/>
      <c r="G65" s="37"/>
      <c r="H65" s="42" t="s">
        <v>9</v>
      </c>
      <c r="I65" s="35">
        <v>0.17589569034869823</v>
      </c>
      <c r="J65" s="35">
        <v>0.19077790093856553</v>
      </c>
      <c r="K65" s="35">
        <v>0.15244437175052375</v>
      </c>
      <c r="L65" s="35">
        <v>0.13895997203425964</v>
      </c>
      <c r="M65" s="33"/>
      <c r="N65" s="33"/>
      <c r="O65" s="46" t="s">
        <v>9</v>
      </c>
      <c r="P65" s="35">
        <v>0.70098905003062528</v>
      </c>
      <c r="Q65" s="35">
        <v>0.22120746365397129</v>
      </c>
      <c r="R65" s="35">
        <v>7.6200275309149759E-2</v>
      </c>
      <c r="S65" s="35">
        <v>1.603211006253669E-3</v>
      </c>
      <c r="T65" s="35">
        <f t="shared" si="14"/>
        <v>1</v>
      </c>
      <c r="U65" s="60"/>
      <c r="V65" s="60"/>
    </row>
    <row r="66" spans="1:22" x14ac:dyDescent="0.3">
      <c r="A66" s="42" t="s">
        <v>83</v>
      </c>
      <c r="B66" s="35">
        <v>4.800323101071146E-4</v>
      </c>
      <c r="C66" s="35">
        <v>4.2774427503856709E-4</v>
      </c>
      <c r="D66" s="35">
        <v>5.4686301704705894E-4</v>
      </c>
      <c r="E66" s="35">
        <v>3.9066783774474004E-4</v>
      </c>
      <c r="F66" s="37"/>
      <c r="G66" s="37"/>
      <c r="H66" s="42" t="s">
        <v>83</v>
      </c>
      <c r="I66" s="35">
        <v>1.899301735283464E-5</v>
      </c>
      <c r="J66" s="35">
        <v>4.6687309485656451E-5</v>
      </c>
      <c r="K66" s="35">
        <v>5.0460407720094375E-5</v>
      </c>
      <c r="L66" s="35">
        <v>5.9995152391686751E-5</v>
      </c>
      <c r="M66" s="33"/>
      <c r="N66" s="33"/>
      <c r="O66" s="42" t="s">
        <v>83</v>
      </c>
      <c r="P66" s="35">
        <v>0.79289340101522843</v>
      </c>
      <c r="Q66" s="35">
        <v>3.8071065989847719E-2</v>
      </c>
      <c r="R66" s="35">
        <v>0.16446700507614212</v>
      </c>
      <c r="S66" s="35">
        <v>4.5685279187817262E-3</v>
      </c>
      <c r="T66" s="35">
        <f t="shared" si="14"/>
        <v>1</v>
      </c>
      <c r="U66" s="60"/>
      <c r="V66" s="60"/>
    </row>
    <row r="67" spans="1:22" x14ac:dyDescent="0.3">
      <c r="A67" s="42" t="s">
        <v>11</v>
      </c>
      <c r="B67" s="35">
        <v>0.13553983815607668</v>
      </c>
      <c r="C67" s="35">
        <v>0.12715658579261249</v>
      </c>
      <c r="D67" s="35">
        <v>0.12706733460916639</v>
      </c>
      <c r="E67" s="35">
        <v>0.11820042132633912</v>
      </c>
      <c r="F67" s="37"/>
      <c r="G67" s="37"/>
      <c r="H67" s="42" t="s">
        <v>11</v>
      </c>
      <c r="I67" s="35">
        <v>0.11723846954266171</v>
      </c>
      <c r="J67" s="35">
        <v>0.10873775587657683</v>
      </c>
      <c r="K67" s="35">
        <v>0.12590567731787272</v>
      </c>
      <c r="L67" s="35">
        <v>0.12231091727788394</v>
      </c>
      <c r="M67" s="33"/>
      <c r="N67" s="33"/>
      <c r="O67" s="46" t="s">
        <v>11</v>
      </c>
      <c r="P67" s="35">
        <v>0.63995886202841068</v>
      </c>
      <c r="Q67" s="35">
        <v>0.25652679420780045</v>
      </c>
      <c r="R67" s="35">
        <v>0.10272245458800791</v>
      </c>
      <c r="S67" s="35">
        <v>7.9188917578094193E-4</v>
      </c>
      <c r="T67" s="35">
        <f t="shared" si="14"/>
        <v>1</v>
      </c>
      <c r="U67" s="57"/>
      <c r="V67" s="60"/>
    </row>
    <row r="68" spans="1:22" x14ac:dyDescent="0.3">
      <c r="A68" s="42" t="s">
        <v>12</v>
      </c>
      <c r="B68" s="35">
        <v>2.9852204356433668E-2</v>
      </c>
      <c r="C68" s="35">
        <v>2.816333754065407E-2</v>
      </c>
      <c r="D68" s="35">
        <v>3.1565757161385294E-2</v>
      </c>
      <c r="E68" s="35">
        <v>2.6635812500855206E-2</v>
      </c>
      <c r="F68" s="37"/>
      <c r="G68" s="37"/>
      <c r="H68" s="42" t="s">
        <v>12</v>
      </c>
      <c r="I68" s="35">
        <v>2.5096559143577713E-2</v>
      </c>
      <c r="J68" s="35">
        <v>2.437077555151267E-2</v>
      </c>
      <c r="K68" s="35">
        <v>2.9914321707719398E-2</v>
      </c>
      <c r="L68" s="35">
        <v>2.4969982425420027E-2</v>
      </c>
      <c r="M68" s="33"/>
      <c r="N68" s="33"/>
      <c r="O68" s="46" t="s">
        <v>12</v>
      </c>
      <c r="P68" s="35">
        <v>0.65690354763056991</v>
      </c>
      <c r="Q68" s="35">
        <v>0.23240144436585639</v>
      </c>
      <c r="R68" s="35">
        <v>0.1086326918065741</v>
      </c>
      <c r="S68" s="35">
        <v>2.0623161969995905E-3</v>
      </c>
      <c r="T68" s="35">
        <f t="shared" si="14"/>
        <v>1</v>
      </c>
      <c r="U68" s="60"/>
      <c r="V68" s="60"/>
    </row>
    <row r="69" spans="1:22" x14ac:dyDescent="0.3">
      <c r="A69" s="42" t="s">
        <v>13</v>
      </c>
      <c r="B69" s="35">
        <v>4.3086489150427079E-2</v>
      </c>
      <c r="C69" s="35">
        <v>4.6480542811158085E-2</v>
      </c>
      <c r="D69" s="35">
        <v>4.6661940556152644E-2</v>
      </c>
      <c r="E69" s="35">
        <v>5.3779096573684418E-2</v>
      </c>
      <c r="F69" s="37"/>
      <c r="G69" s="37"/>
      <c r="H69" s="42" t="s">
        <v>13</v>
      </c>
      <c r="I69" s="35">
        <v>4.6825927639317172E-2</v>
      </c>
      <c r="J69" s="35">
        <v>4.89207701297606E-2</v>
      </c>
      <c r="K69" s="35">
        <v>7.0075586210736576E-2</v>
      </c>
      <c r="L69" s="35">
        <v>8.0265514546424652E-2</v>
      </c>
      <c r="M69" s="33"/>
      <c r="N69" s="33"/>
      <c r="O69" s="46" t="s">
        <v>13</v>
      </c>
      <c r="P69" s="35">
        <v>0.51469270508759568</v>
      </c>
      <c r="Q69" s="35">
        <v>0.37000025812256399</v>
      </c>
      <c r="R69" s="35">
        <v>0.11323099388249523</v>
      </c>
      <c r="S69" s="35">
        <v>2.0760429073450621E-3</v>
      </c>
      <c r="T69" s="35">
        <f t="shared" si="14"/>
        <v>1</v>
      </c>
      <c r="U69" s="57"/>
      <c r="V69" s="60"/>
    </row>
    <row r="70" spans="1:22" x14ac:dyDescent="0.3">
      <c r="A70" s="42" t="s">
        <v>14</v>
      </c>
      <c r="B70" s="35">
        <v>7.8119172234531672E-3</v>
      </c>
      <c r="C70" s="35">
        <v>8.0636975003172181E-3</v>
      </c>
      <c r="D70" s="35">
        <v>7.7213914493170716E-3</v>
      </c>
      <c r="E70" s="35">
        <v>7.5989852155028898E-3</v>
      </c>
      <c r="F70" s="37"/>
      <c r="G70" s="37"/>
      <c r="H70" s="42" t="s">
        <v>14</v>
      </c>
      <c r="I70" s="35">
        <v>7.1888570680479109E-3</v>
      </c>
      <c r="J70" s="35">
        <v>6.5301991590260124E-3</v>
      </c>
      <c r="K70" s="35">
        <v>7.5638411158362156E-3</v>
      </c>
      <c r="L70" s="35">
        <v>7.4162007709777048E-3</v>
      </c>
      <c r="M70" s="33"/>
      <c r="N70" s="33"/>
      <c r="O70" s="46" t="s">
        <v>14</v>
      </c>
      <c r="P70" s="35">
        <v>0.6629609332185078</v>
      </c>
      <c r="Q70" s="35">
        <v>0.2419426394216968</v>
      </c>
      <c r="R70" s="35">
        <v>9.415694564054386E-2</v>
      </c>
      <c r="S70" s="35">
        <v>9.3948171925154627E-4</v>
      </c>
      <c r="T70" s="35">
        <f t="shared" si="14"/>
        <v>1</v>
      </c>
      <c r="U70" s="60"/>
      <c r="V70" s="60"/>
    </row>
    <row r="71" spans="1:22" x14ac:dyDescent="0.3">
      <c r="A71" s="42" t="s">
        <v>15</v>
      </c>
      <c r="B71" s="35">
        <v>0.12372473861179525</v>
      </c>
      <c r="C71" s="35">
        <v>0.12271318761311348</v>
      </c>
      <c r="D71" s="35">
        <v>0.12332926302485164</v>
      </c>
      <c r="E71" s="35">
        <v>0.12597054681797079</v>
      </c>
      <c r="F71" s="37"/>
      <c r="G71" s="37"/>
      <c r="H71" s="42" t="s">
        <v>15</v>
      </c>
      <c r="I71" s="35">
        <v>9.7054318672985015E-2</v>
      </c>
      <c r="J71" s="35">
        <v>9.7005686815503797E-2</v>
      </c>
      <c r="K71" s="35">
        <v>0.11434502390779318</v>
      </c>
      <c r="L71" s="35">
        <v>0.12233891501566674</v>
      </c>
      <c r="M71" s="33"/>
      <c r="N71" s="33"/>
      <c r="O71" s="46" t="s">
        <v>15</v>
      </c>
      <c r="P71" s="35">
        <v>0.66803573536935734</v>
      </c>
      <c r="Q71" s="35">
        <v>0.24075878625683814</v>
      </c>
      <c r="R71" s="35">
        <v>8.8900783187059698E-2</v>
      </c>
      <c r="S71" s="35">
        <v>2.3046951867448542E-3</v>
      </c>
      <c r="T71" s="35">
        <f t="shared" si="14"/>
        <v>1</v>
      </c>
      <c r="U71" s="60"/>
      <c r="V71" s="60"/>
    </row>
    <row r="72" spans="1:22" x14ac:dyDescent="0.3">
      <c r="A72" s="42" t="s">
        <v>16</v>
      </c>
      <c r="B72" s="35">
        <v>3.3736471000960999E-2</v>
      </c>
      <c r="C72" s="35">
        <v>3.2959683182070133E-2</v>
      </c>
      <c r="D72" s="35">
        <v>3.5544470152606762E-2</v>
      </c>
      <c r="E72" s="35">
        <v>3.4418034813858675E-2</v>
      </c>
      <c r="F72" s="37"/>
      <c r="G72" s="37"/>
      <c r="H72" s="42" t="s">
        <v>16</v>
      </c>
      <c r="I72" s="35">
        <v>2.738793102278755E-2</v>
      </c>
      <c r="J72" s="35">
        <v>2.9173544259569393E-2</v>
      </c>
      <c r="K72" s="35">
        <v>3.4487078655595541E-2</v>
      </c>
      <c r="L72" s="35">
        <v>3.415883996573077E-2</v>
      </c>
      <c r="M72" s="33"/>
      <c r="N72" s="33"/>
      <c r="O72" s="46" t="s">
        <v>16</v>
      </c>
      <c r="P72" s="35">
        <v>0.63843210915083137</v>
      </c>
      <c r="Q72" s="35">
        <v>0.24603878818608188</v>
      </c>
      <c r="R72" s="35">
        <v>0.11504511460145887</v>
      </c>
      <c r="S72" s="35">
        <v>4.8398806162781318E-4</v>
      </c>
      <c r="T72" s="35">
        <f t="shared" si="14"/>
        <v>1</v>
      </c>
    </row>
    <row r="73" spans="1:22" x14ac:dyDescent="0.3">
      <c r="A73" s="42" t="s">
        <v>17</v>
      </c>
      <c r="B73" s="35">
        <v>1.519623739564057E-2</v>
      </c>
      <c r="C73" s="35">
        <v>1.3127508531511496E-2</v>
      </c>
      <c r="D73" s="35">
        <v>1.312498340170476E-2</v>
      </c>
      <c r="E73" s="35">
        <v>1.32416566140759E-2</v>
      </c>
      <c r="F73" s="37"/>
      <c r="G73" s="37"/>
      <c r="H73" s="42" t="s">
        <v>17</v>
      </c>
      <c r="I73" s="35">
        <v>1.2373950805371767E-2</v>
      </c>
      <c r="J73" s="35">
        <v>1.04549452403041E-2</v>
      </c>
      <c r="K73" s="35">
        <v>1.3789611420060273E-2</v>
      </c>
      <c r="L73" s="35">
        <v>1.217581619405152E-2</v>
      </c>
      <c r="M73" s="33"/>
      <c r="N73" s="33"/>
      <c r="O73" s="46" t="s">
        <v>17</v>
      </c>
      <c r="P73" s="35">
        <v>0.68139816991897928</v>
      </c>
      <c r="Q73" s="35">
        <v>0.22795141748910488</v>
      </c>
      <c r="R73" s="35">
        <v>8.9736869692839921E-2</v>
      </c>
      <c r="S73" s="35">
        <v>9.1354289907597387E-4</v>
      </c>
      <c r="T73" s="35">
        <f t="shared" si="14"/>
        <v>1</v>
      </c>
    </row>
    <row r="74" spans="1:22" x14ac:dyDescent="0.3">
      <c r="A74" s="42" t="s">
        <v>18</v>
      </c>
      <c r="B74" s="35">
        <v>4.5875545537369326E-2</v>
      </c>
      <c r="C74" s="35">
        <v>3.6496503916815255E-2</v>
      </c>
      <c r="D74" s="35">
        <v>3.6241734048970527E-2</v>
      </c>
      <c r="E74" s="35">
        <v>3.3882800045293669E-2</v>
      </c>
      <c r="F74" s="37"/>
      <c r="G74" s="37"/>
      <c r="H74" s="42" t="s">
        <v>18</v>
      </c>
      <c r="I74" s="35">
        <v>4.5345828929892702E-2</v>
      </c>
      <c r="J74" s="35">
        <v>3.4163062205568744E-2</v>
      </c>
      <c r="K74" s="35">
        <v>3.9056355575353051E-2</v>
      </c>
      <c r="L74" s="35">
        <v>3.600909046549039E-2</v>
      </c>
      <c r="M74" s="33"/>
      <c r="N74" s="33"/>
      <c r="O74" s="46" t="s">
        <v>18</v>
      </c>
      <c r="P74" s="35">
        <v>0.63277322236463984</v>
      </c>
      <c r="Q74" s="35">
        <v>0.2634628553368567</v>
      </c>
      <c r="R74" s="35">
        <v>0.10254654422652597</v>
      </c>
      <c r="S74" s="35">
        <v>1.2173780719774785E-3</v>
      </c>
      <c r="T74" s="35">
        <f t="shared" si="14"/>
        <v>1</v>
      </c>
    </row>
    <row r="75" spans="1:22" x14ac:dyDescent="0.3">
      <c r="A75" s="43" t="s">
        <v>24</v>
      </c>
      <c r="B75" s="45">
        <f>SUM(B57:B74)</f>
        <v>0.99999999999999989</v>
      </c>
      <c r="C75" s="45">
        <f t="shared" ref="C75:E75" si="15">SUM(C57:C74)</f>
        <v>0.99999999999999989</v>
      </c>
      <c r="D75" s="45">
        <f t="shared" si="15"/>
        <v>1</v>
      </c>
      <c r="E75" s="45">
        <f t="shared" si="15"/>
        <v>1</v>
      </c>
      <c r="F75" s="37"/>
      <c r="G75" s="37"/>
      <c r="H75" s="43" t="s">
        <v>24</v>
      </c>
      <c r="I75" s="45">
        <f>SUM(I57:I74)</f>
        <v>0.99999999999999989</v>
      </c>
      <c r="J75" s="45">
        <f t="shared" ref="J75:L75" si="16">SUM(J57:J74)</f>
        <v>1</v>
      </c>
      <c r="K75" s="45">
        <f t="shared" si="16"/>
        <v>1</v>
      </c>
      <c r="L75" s="45">
        <f t="shared" si="16"/>
        <v>0.99999999999999978</v>
      </c>
      <c r="M75" s="33"/>
      <c r="N75" s="33"/>
      <c r="O75" s="47" t="s">
        <v>24</v>
      </c>
      <c r="P75" s="45">
        <f>+P52/T52</f>
        <v>0.66576879166834402</v>
      </c>
      <c r="Q75" s="45">
        <f>+Q52/T52</f>
        <v>0.24790571301144021</v>
      </c>
      <c r="R75" s="45">
        <f>+R52/T52</f>
        <v>8.4888154970990434E-2</v>
      </c>
      <c r="S75" s="45">
        <f>+S52/T52</f>
        <v>1.4373403492253176E-3</v>
      </c>
      <c r="T75" s="45">
        <f t="shared" si="14"/>
        <v>1</v>
      </c>
    </row>
    <row r="77" spans="1:22" x14ac:dyDescent="0.3">
      <c r="A77" s="28" t="s">
        <v>72</v>
      </c>
      <c r="H77" s="28" t="s">
        <v>73</v>
      </c>
      <c r="O77" s="28" t="s">
        <v>74</v>
      </c>
    </row>
    <row r="78" spans="1:22" x14ac:dyDescent="0.3">
      <c r="A78" s="39" t="s">
        <v>47</v>
      </c>
      <c r="H78" s="39" t="s">
        <v>48</v>
      </c>
      <c r="J78" s="28"/>
      <c r="K78" s="32"/>
      <c r="L78" s="32"/>
      <c r="O78" s="39" t="s">
        <v>49</v>
      </c>
    </row>
    <row r="79" spans="1:22" ht="15" customHeight="1" x14ac:dyDescent="0.3">
      <c r="A79" s="165" t="s">
        <v>0</v>
      </c>
      <c r="B79" s="162" t="s">
        <v>44</v>
      </c>
      <c r="C79" s="163"/>
      <c r="D79" s="163"/>
      <c r="E79" s="164"/>
      <c r="H79" s="165" t="s">
        <v>0</v>
      </c>
      <c r="I79" s="162" t="s">
        <v>56</v>
      </c>
      <c r="J79" s="163"/>
      <c r="K79" s="163"/>
      <c r="L79" s="164"/>
      <c r="O79" s="165" t="s">
        <v>0</v>
      </c>
      <c r="P79" s="167">
        <v>2021</v>
      </c>
      <c r="Q79" s="168"/>
      <c r="R79" s="168"/>
      <c r="S79" s="168"/>
      <c r="T79" s="169"/>
    </row>
    <row r="80" spans="1:22" ht="26.4" x14ac:dyDescent="0.3">
      <c r="A80" s="166" t="s">
        <v>0</v>
      </c>
      <c r="B80" s="40">
        <v>2018</v>
      </c>
      <c r="C80" s="40">
        <v>2019</v>
      </c>
      <c r="D80" s="40">
        <v>2020</v>
      </c>
      <c r="E80" s="41">
        <v>2021</v>
      </c>
      <c r="H80" s="166" t="s">
        <v>0</v>
      </c>
      <c r="I80" s="40">
        <v>2018</v>
      </c>
      <c r="J80" s="40">
        <v>2019</v>
      </c>
      <c r="K80" s="40">
        <v>2020</v>
      </c>
      <c r="L80" s="41">
        <v>2021</v>
      </c>
      <c r="O80" s="166" t="s">
        <v>0</v>
      </c>
      <c r="P80" s="41" t="s">
        <v>87</v>
      </c>
      <c r="Q80" s="41" t="s">
        <v>56</v>
      </c>
      <c r="R80" s="41" t="s">
        <v>88</v>
      </c>
      <c r="S80" s="41" t="s">
        <v>58</v>
      </c>
      <c r="T80" s="41" t="s">
        <v>44</v>
      </c>
      <c r="U80" s="60"/>
      <c r="V80" s="60"/>
    </row>
    <row r="81" spans="1:22" x14ac:dyDescent="0.3">
      <c r="A81" s="42" t="s">
        <v>1</v>
      </c>
      <c r="B81" s="35">
        <v>0.11114011938585414</v>
      </c>
      <c r="C81" s="35">
        <v>0.11174104746022018</v>
      </c>
      <c r="D81" s="35">
        <v>0.14217350955255767</v>
      </c>
      <c r="E81" s="71">
        <v>0.1957429223259804</v>
      </c>
      <c r="H81" s="42" t="s">
        <v>1</v>
      </c>
      <c r="I81" s="35">
        <v>2.836279641006681E-2</v>
      </c>
      <c r="J81" s="35">
        <v>2.7067268174712906E-2</v>
      </c>
      <c r="K81" s="35">
        <v>1.9517353987001291E-2</v>
      </c>
      <c r="L81" s="35">
        <v>4.5728416368358143E-2</v>
      </c>
      <c r="O81" s="46" t="s">
        <v>1</v>
      </c>
      <c r="P81" s="35">
        <v>0.13708325714932287</v>
      </c>
      <c r="Q81" s="35">
        <v>4.5728416368358143E-2</v>
      </c>
      <c r="R81" s="35">
        <v>1.2676366799876122E-2</v>
      </c>
      <c r="S81" s="35">
        <v>2.548820084232435E-4</v>
      </c>
      <c r="T81" s="35">
        <v>0.1957429223259804</v>
      </c>
      <c r="U81" s="60"/>
      <c r="V81" s="60"/>
    </row>
    <row r="82" spans="1:22" x14ac:dyDescent="0.3">
      <c r="A82" s="42" t="s">
        <v>2</v>
      </c>
      <c r="B82" s="35">
        <v>0.10894342780097199</v>
      </c>
      <c r="C82" s="35">
        <v>9.7918052328343511E-2</v>
      </c>
      <c r="D82" s="35">
        <v>0.11811233826347177</v>
      </c>
      <c r="E82" s="35">
        <v>0.15725948221896358</v>
      </c>
      <c r="H82" s="42" t="s">
        <v>2</v>
      </c>
      <c r="I82" s="35">
        <v>2.6429478758871243E-2</v>
      </c>
      <c r="J82" s="35">
        <v>2.2608599884252262E-2</v>
      </c>
      <c r="K82" s="35">
        <v>1.6653749273396627E-2</v>
      </c>
      <c r="L82" s="35">
        <v>3.4595199506058501E-2</v>
      </c>
      <c r="O82" s="46" t="s">
        <v>2</v>
      </c>
      <c r="P82" s="35">
        <v>0.11135122156191848</v>
      </c>
      <c r="Q82" s="35">
        <v>3.4595199506058501E-2</v>
      </c>
      <c r="R82" s="35">
        <v>1.1120115253016387E-2</v>
      </c>
      <c r="S82" s="35">
        <v>1.9294589797020915E-4</v>
      </c>
      <c r="T82" s="35">
        <v>0.15725948221896358</v>
      </c>
      <c r="U82" s="60"/>
      <c r="V82" s="60"/>
    </row>
    <row r="83" spans="1:22" x14ac:dyDescent="0.3">
      <c r="A83" s="42" t="s">
        <v>3</v>
      </c>
      <c r="B83" s="35">
        <v>8.5618467355031425E-2</v>
      </c>
      <c r="C83" s="35">
        <v>7.7444186567400042E-2</v>
      </c>
      <c r="D83" s="35">
        <v>8.283971719155965E-2</v>
      </c>
      <c r="E83" s="72">
        <v>0.10127757308962151</v>
      </c>
      <c r="H83" s="42" t="s">
        <v>3</v>
      </c>
      <c r="I83" s="35">
        <v>1.2332972341404671E-2</v>
      </c>
      <c r="J83" s="35">
        <v>1.0656322270270717E-2</v>
      </c>
      <c r="K83" s="35">
        <v>1.0038766814728647E-2</v>
      </c>
      <c r="L83" s="72">
        <v>1.71628170862584E-2</v>
      </c>
      <c r="O83" s="46" t="s">
        <v>3</v>
      </c>
      <c r="P83" s="35">
        <v>7.5902469701216058E-2</v>
      </c>
      <c r="Q83" s="35">
        <v>1.71628170862584E-2</v>
      </c>
      <c r="R83" s="35">
        <v>8.0523333310548017E-3</v>
      </c>
      <c r="S83" s="35">
        <v>1.5995297109226006E-4</v>
      </c>
      <c r="T83" s="35">
        <v>0.10127757308962151</v>
      </c>
      <c r="U83" s="60"/>
      <c r="V83" s="60"/>
    </row>
    <row r="84" spans="1:22" x14ac:dyDescent="0.3">
      <c r="A84" s="42" t="s">
        <v>4</v>
      </c>
      <c r="B84" s="35">
        <v>0.12042408901781364</v>
      </c>
      <c r="C84" s="35">
        <v>0.10934350153874446</v>
      </c>
      <c r="D84" s="35">
        <v>0.12847811480462987</v>
      </c>
      <c r="E84" s="35">
        <v>0.17923741029025747</v>
      </c>
      <c r="H84" s="42" t="s">
        <v>4</v>
      </c>
      <c r="I84" s="35">
        <v>3.8595292628702309E-2</v>
      </c>
      <c r="J84" s="35">
        <v>3.1757066452305888E-2</v>
      </c>
      <c r="K84" s="35">
        <v>2.1297110835578767E-2</v>
      </c>
      <c r="L84" s="35">
        <v>4.1135098078973538E-2</v>
      </c>
      <c r="O84" s="46" t="s">
        <v>4</v>
      </c>
      <c r="P84" s="35">
        <v>0.12685643820424647</v>
      </c>
      <c r="Q84" s="35">
        <v>4.1135098078973538E-2</v>
      </c>
      <c r="R84" s="35">
        <v>1.1099662472050837E-2</v>
      </c>
      <c r="S84" s="35">
        <v>1.4621153498662717E-4</v>
      </c>
      <c r="T84" s="35">
        <v>0.17923741029025747</v>
      </c>
      <c r="U84" s="60"/>
      <c r="V84" s="60"/>
    </row>
    <row r="85" spans="1:22" x14ac:dyDescent="0.3">
      <c r="A85" s="42" t="s">
        <v>5</v>
      </c>
      <c r="B85" s="35">
        <v>9.4046744722147718E-2</v>
      </c>
      <c r="C85" s="35">
        <v>9.2825756505993076E-2</v>
      </c>
      <c r="D85" s="35">
        <v>0.10253692895988141</v>
      </c>
      <c r="E85" s="35">
        <v>0.14434424815827729</v>
      </c>
      <c r="H85" s="42" t="s">
        <v>5</v>
      </c>
      <c r="I85" s="35">
        <v>3.9204037963271647E-2</v>
      </c>
      <c r="J85" s="35">
        <v>3.6842236416948393E-2</v>
      </c>
      <c r="K85" s="35">
        <v>2.3999181236448515E-2</v>
      </c>
      <c r="L85" s="71">
        <v>4.8174702901585896E-2</v>
      </c>
      <c r="O85" s="46" t="s">
        <v>5</v>
      </c>
      <c r="P85" s="35">
        <v>8.5821404226312195E-2</v>
      </c>
      <c r="Q85" s="35">
        <v>4.8174702901585896E-2</v>
      </c>
      <c r="R85" s="35">
        <v>1.0252051149382808E-2</v>
      </c>
      <c r="S85" s="35">
        <v>9.6089880996378153E-5</v>
      </c>
      <c r="T85" s="35">
        <v>0.14434424815827729</v>
      </c>
      <c r="U85" s="60"/>
      <c r="V85" s="60"/>
    </row>
    <row r="86" spans="1:22" x14ac:dyDescent="0.3">
      <c r="A86" s="42" t="s">
        <v>6</v>
      </c>
      <c r="B86" s="35">
        <v>0.11732059856502035</v>
      </c>
      <c r="C86" s="35">
        <v>0.10787502452649439</v>
      </c>
      <c r="D86" s="35">
        <v>0.13046568926289831</v>
      </c>
      <c r="E86" s="35">
        <v>0.15664039756655526</v>
      </c>
      <c r="H86" s="42" t="s">
        <v>6</v>
      </c>
      <c r="I86" s="35">
        <v>1.4641892596756807E-2</v>
      </c>
      <c r="J86" s="35">
        <v>1.1354901259219076E-2</v>
      </c>
      <c r="K86" s="35">
        <v>1.1497875492593556E-2</v>
      </c>
      <c r="L86" s="72">
        <v>2.6223255259550628E-2</v>
      </c>
      <c r="O86" s="46" t="s">
        <v>6</v>
      </c>
      <c r="P86" s="35">
        <v>0.1214911496513499</v>
      </c>
      <c r="Q86" s="35">
        <v>2.6223255259550628E-2</v>
      </c>
      <c r="R86" s="35">
        <v>8.6302933612070025E-3</v>
      </c>
      <c r="S86" s="35">
        <v>2.9569929444772999E-4</v>
      </c>
      <c r="T86" s="35">
        <v>0.15664039756655526</v>
      </c>
      <c r="U86" s="60"/>
      <c r="V86" s="60"/>
    </row>
    <row r="87" spans="1:22" x14ac:dyDescent="0.3">
      <c r="A87" s="42" t="s">
        <v>7</v>
      </c>
      <c r="B87" s="35">
        <v>0.10632843673771884</v>
      </c>
      <c r="C87" s="35">
        <v>8.6874991431867193E-2</v>
      </c>
      <c r="D87" s="35">
        <v>0.110414879962804</v>
      </c>
      <c r="E87" s="35">
        <v>0.15585089131533658</v>
      </c>
      <c r="H87" s="42" t="s">
        <v>7</v>
      </c>
      <c r="I87" s="35">
        <v>2.1397124865642193E-2</v>
      </c>
      <c r="J87" s="35">
        <v>1.670639016241263E-2</v>
      </c>
      <c r="K87" s="35">
        <v>1.7880062436142635E-2</v>
      </c>
      <c r="L87" s="35">
        <v>3.9090676227013434E-2</v>
      </c>
      <c r="O87" s="46" t="s">
        <v>7</v>
      </c>
      <c r="P87" s="35">
        <v>0.10222003406896189</v>
      </c>
      <c r="Q87" s="35">
        <v>3.9090676227013434E-2</v>
      </c>
      <c r="R87" s="35">
        <v>1.4342955039294234E-2</v>
      </c>
      <c r="S87" s="35">
        <v>1.9722598006702763E-4</v>
      </c>
      <c r="T87" s="35">
        <v>0.15585089131533658</v>
      </c>
      <c r="U87" s="60"/>
      <c r="V87" s="60"/>
    </row>
    <row r="88" spans="1:22" x14ac:dyDescent="0.3">
      <c r="A88" s="42" t="s">
        <v>8</v>
      </c>
      <c r="B88" s="35">
        <v>0.11038706616004547</v>
      </c>
      <c r="C88" s="35">
        <v>0.10965450080270026</v>
      </c>
      <c r="D88" s="35">
        <v>0.14134276598119155</v>
      </c>
      <c r="E88" s="35">
        <v>0.17523232484690812</v>
      </c>
      <c r="H88" s="42" t="s">
        <v>8</v>
      </c>
      <c r="I88" s="35">
        <v>1.9742666153597061E-2</v>
      </c>
      <c r="J88" s="35">
        <v>1.886816127617838E-2</v>
      </c>
      <c r="K88" s="35">
        <v>2.010468242795025E-2</v>
      </c>
      <c r="L88" s="71">
        <v>4.6919008747319857E-2</v>
      </c>
      <c r="O88" s="46" t="s">
        <v>8</v>
      </c>
      <c r="P88" s="35">
        <v>0.11211878606822578</v>
      </c>
      <c r="Q88" s="35">
        <v>4.6919008747319857E-2</v>
      </c>
      <c r="R88" s="35">
        <v>1.587828713477046E-2</v>
      </c>
      <c r="S88" s="35">
        <v>3.1624289659201775E-4</v>
      </c>
      <c r="T88" s="35">
        <v>0.17523232484690812</v>
      </c>
      <c r="U88" s="60"/>
      <c r="V88" s="60"/>
    </row>
    <row r="89" spans="1:22" x14ac:dyDescent="0.3">
      <c r="A89" s="42" t="s">
        <v>9</v>
      </c>
      <c r="B89" s="35">
        <v>0.10457023262678916</v>
      </c>
      <c r="C89" s="35">
        <v>0.10478806238079211</v>
      </c>
      <c r="D89" s="35">
        <v>0.12022155325638612</v>
      </c>
      <c r="E89" s="35">
        <v>0.17496431864088668</v>
      </c>
      <c r="H89" s="42" t="s">
        <v>9</v>
      </c>
      <c r="I89" s="35">
        <v>2.9171721553437203E-2</v>
      </c>
      <c r="J89" s="35">
        <v>2.8424772803769774E-2</v>
      </c>
      <c r="K89" s="35">
        <v>1.9589946252920515E-2</v>
      </c>
      <c r="L89" s="35">
        <v>3.8703413156495788E-2</v>
      </c>
      <c r="O89" s="46" t="s">
        <v>9</v>
      </c>
      <c r="P89" s="35">
        <v>0.12264807151333076</v>
      </c>
      <c r="Q89" s="35">
        <v>3.8703413156495788E-2</v>
      </c>
      <c r="R89" s="35">
        <v>1.3332329249713368E-2</v>
      </c>
      <c r="S89" s="35">
        <v>2.8050472134674351E-4</v>
      </c>
      <c r="T89" s="35">
        <v>0.17496431864088668</v>
      </c>
      <c r="U89" s="60"/>
      <c r="V89" s="60"/>
    </row>
    <row r="90" spans="1:22" x14ac:dyDescent="0.3">
      <c r="A90" s="42" t="s">
        <v>83</v>
      </c>
      <c r="B90" s="35">
        <v>2.4360883200810972E-2</v>
      </c>
      <c r="C90" s="35">
        <v>2.0198357011084658E-2</v>
      </c>
      <c r="D90" s="35">
        <v>3.17051328379079E-2</v>
      </c>
      <c r="E90" s="72">
        <v>3.0924760215374471E-2</v>
      </c>
      <c r="H90" s="42" t="s">
        <v>83</v>
      </c>
      <c r="I90" s="35">
        <v>2.2175056229606867E-4</v>
      </c>
      <c r="J90" s="35">
        <v>4.8879708613866067E-4</v>
      </c>
      <c r="K90" s="35">
        <v>4.5562381184307687E-4</v>
      </c>
      <c r="L90" s="72">
        <v>1.1773385868797388E-3</v>
      </c>
      <c r="O90" s="42" t="s">
        <v>83</v>
      </c>
      <c r="P90" s="35">
        <v>2.4520038302748692E-2</v>
      </c>
      <c r="Q90" s="35">
        <v>1.1773385868797388E-3</v>
      </c>
      <c r="R90" s="35">
        <v>5.0861026953204717E-3</v>
      </c>
      <c r="S90" s="35">
        <v>1.4128063042556866E-4</v>
      </c>
      <c r="T90" s="35">
        <v>3.0924760215374471E-2</v>
      </c>
      <c r="U90" s="60"/>
      <c r="V90" s="60"/>
    </row>
    <row r="91" spans="1:22" x14ac:dyDescent="0.3">
      <c r="A91" s="42" t="s">
        <v>11</v>
      </c>
      <c r="B91" s="35">
        <v>0.12262224443522041</v>
      </c>
      <c r="C91" s="35">
        <v>0.10691184880746597</v>
      </c>
      <c r="D91" s="35">
        <v>0.13089609737033109</v>
      </c>
      <c r="E91" s="35">
        <v>0.16551439746414692</v>
      </c>
      <c r="H91" s="42" t="s">
        <v>11</v>
      </c>
      <c r="I91" s="35">
        <v>2.4401731484383602E-2</v>
      </c>
      <c r="J91" s="35">
        <v>2.0270537742965843E-2</v>
      </c>
      <c r="K91" s="35">
        <v>2.0199598012394619E-2</v>
      </c>
      <c r="L91" s="35">
        <v>4.2458877776713304E-2</v>
      </c>
      <c r="O91" s="46" t="s">
        <v>11</v>
      </c>
      <c r="P91" s="35">
        <v>0.10592240545047353</v>
      </c>
      <c r="Q91" s="35">
        <v>4.2458877776713304E-2</v>
      </c>
      <c r="R91" s="35">
        <v>1.7002045177172322E-2</v>
      </c>
      <c r="S91" s="35">
        <v>1.3106905978776254E-4</v>
      </c>
      <c r="T91" s="35">
        <v>0.16551439746414692</v>
      </c>
      <c r="U91" s="60"/>
      <c r="V91" s="60"/>
    </row>
    <row r="92" spans="1:22" x14ac:dyDescent="0.3">
      <c r="A92" s="42" t="s">
        <v>12</v>
      </c>
      <c r="B92" s="35">
        <v>0.12631438540513842</v>
      </c>
      <c r="C92" s="35">
        <v>0.11106443720486801</v>
      </c>
      <c r="D92" s="35">
        <v>0.15314830860011333</v>
      </c>
      <c r="E92" s="35">
        <v>0.17583742549344838</v>
      </c>
      <c r="H92" s="42" t="s">
        <v>12</v>
      </c>
      <c r="I92" s="35">
        <v>2.4430862205129966E-2</v>
      </c>
      <c r="J92" s="35">
        <v>2.1308759741166122E-2</v>
      </c>
      <c r="K92" s="35">
        <v>2.2603713204213085E-2</v>
      </c>
      <c r="L92" s="35">
        <v>4.0864871658251062E-2</v>
      </c>
      <c r="O92" s="46" t="s">
        <v>12</v>
      </c>
      <c r="P92" s="35">
        <v>0.11550822861287227</v>
      </c>
      <c r="Q92" s="35">
        <v>4.0864871658251062E-2</v>
      </c>
      <c r="R92" s="35">
        <v>1.9101692851691214E-2</v>
      </c>
      <c r="S92" s="35">
        <v>3.6263237063384734E-4</v>
      </c>
      <c r="T92" s="35">
        <v>0.17583742549344838</v>
      </c>
      <c r="U92" s="60"/>
      <c r="V92" s="60"/>
    </row>
    <row r="93" spans="1:22" x14ac:dyDescent="0.3">
      <c r="A93" s="42" t="s">
        <v>13</v>
      </c>
      <c r="B93" s="35">
        <v>7.5057850988033983E-2</v>
      </c>
      <c r="C93" s="35">
        <v>7.5448248200502999E-2</v>
      </c>
      <c r="D93" s="35">
        <v>9.3065275246514423E-2</v>
      </c>
      <c r="E93" s="35">
        <v>0.14619518603714651</v>
      </c>
      <c r="H93" s="42" t="s">
        <v>13</v>
      </c>
      <c r="I93" s="35">
        <v>1.8766773524256094E-2</v>
      </c>
      <c r="J93" s="35">
        <v>1.7606343768970602E-2</v>
      </c>
      <c r="K93" s="35">
        <v>2.1766883076171389E-2</v>
      </c>
      <c r="L93" s="71">
        <v>5.4092256570020467E-2</v>
      </c>
      <c r="O93" s="46" t="s">
        <v>13</v>
      </c>
      <c r="P93" s="35">
        <v>7.524559577224324E-2</v>
      </c>
      <c r="Q93" s="35">
        <v>5.4092256570020467E-2</v>
      </c>
      <c r="R93" s="35">
        <v>1.6553826215822388E-2</v>
      </c>
      <c r="S93" s="35">
        <v>3.0350747906040984E-4</v>
      </c>
      <c r="T93" s="35">
        <v>0.14619518603714651</v>
      </c>
      <c r="U93" s="60"/>
      <c r="V93" s="60"/>
    </row>
    <row r="94" spans="1:22" x14ac:dyDescent="0.3">
      <c r="A94" s="42" t="s">
        <v>14</v>
      </c>
      <c r="B94" s="35">
        <v>0.10176955167562557</v>
      </c>
      <c r="C94" s="35">
        <v>9.7587094532067681E-2</v>
      </c>
      <c r="D94" s="35">
        <v>0.11457973089265464</v>
      </c>
      <c r="E94" s="35">
        <v>0.15326006095366082</v>
      </c>
      <c r="H94" s="42" t="s">
        <v>14</v>
      </c>
      <c r="I94" s="35">
        <v>2.1546080719530937E-2</v>
      </c>
      <c r="J94" s="35">
        <v>1.7521952954202884E-2</v>
      </c>
      <c r="K94" s="35">
        <v>1.748071772682307E-2</v>
      </c>
      <c r="L94" s="35">
        <v>3.7080143665058837E-2</v>
      </c>
      <c r="O94" s="46" t="s">
        <v>14</v>
      </c>
      <c r="P94" s="35">
        <v>0.10160543303496436</v>
      </c>
      <c r="Q94" s="35">
        <v>3.7080143665058837E-2</v>
      </c>
      <c r="R94" s="35">
        <v>1.443049922808028E-2</v>
      </c>
      <c r="S94" s="35">
        <v>1.4398502555734203E-4</v>
      </c>
      <c r="T94" s="35">
        <v>0.15326006095366082</v>
      </c>
      <c r="U94" s="60"/>
      <c r="V94" s="60"/>
    </row>
    <row r="95" spans="1:22" x14ac:dyDescent="0.3">
      <c r="A95" s="42" t="s">
        <v>15</v>
      </c>
      <c r="B95" s="35">
        <v>0.11890646653348451</v>
      </c>
      <c r="C95" s="35">
        <v>0.10944770008806469</v>
      </c>
      <c r="D95" s="35">
        <v>0.1346514182717414</v>
      </c>
      <c r="E95" s="35">
        <v>0.18659741605649871</v>
      </c>
      <c r="H95" s="42" t="s">
        <v>15</v>
      </c>
      <c r="I95" s="35">
        <v>2.1459124477320041E-2</v>
      </c>
      <c r="J95" s="35">
        <v>1.9182734675121115E-2</v>
      </c>
      <c r="K95" s="35">
        <v>1.9443153296903742E-2</v>
      </c>
      <c r="L95" s="35">
        <v>4.4924967408424873E-2</v>
      </c>
      <c r="O95" s="46" t="s">
        <v>15</v>
      </c>
      <c r="P95" s="35">
        <v>0.12465374205332505</v>
      </c>
      <c r="Q95" s="35">
        <v>4.4924967408424873E-2</v>
      </c>
      <c r="R95" s="35">
        <v>1.6588656428104365E-2</v>
      </c>
      <c r="S95" s="35">
        <v>4.3005016664443958E-4</v>
      </c>
      <c r="T95" s="35">
        <v>0.18659741605649871</v>
      </c>
      <c r="U95" s="60"/>
      <c r="V95" s="60"/>
    </row>
    <row r="96" spans="1:22" x14ac:dyDescent="0.3">
      <c r="A96" s="42" t="s">
        <v>16</v>
      </c>
      <c r="B96" s="35">
        <v>0.12279270764225278</v>
      </c>
      <c r="C96" s="35">
        <v>0.11120249021836727</v>
      </c>
      <c r="D96" s="35">
        <v>0.14676628327624811</v>
      </c>
      <c r="E96" s="71">
        <v>0.19278395862583753</v>
      </c>
      <c r="H96" s="42" t="s">
        <v>16</v>
      </c>
      <c r="I96" s="35">
        <v>2.2934028882244419E-2</v>
      </c>
      <c r="J96" s="35">
        <v>2.182320846566092E-2</v>
      </c>
      <c r="K96" s="35">
        <v>2.2177638182239313E-2</v>
      </c>
      <c r="L96" s="71">
        <v>4.7432331562016809E-2</v>
      </c>
      <c r="O96" s="46" t="s">
        <v>16</v>
      </c>
      <c r="P96" s="35">
        <v>0.12307946931594008</v>
      </c>
      <c r="Q96" s="35">
        <v>4.7432331562016809E-2</v>
      </c>
      <c r="R96" s="35">
        <v>2.2178852613432384E-2</v>
      </c>
      <c r="S96" s="35">
        <v>9.3305134448255645E-5</v>
      </c>
      <c r="T96" s="35">
        <v>0.19278395862583753</v>
      </c>
      <c r="U96" s="60"/>
      <c r="V96" s="60"/>
    </row>
    <row r="97" spans="1:22" x14ac:dyDescent="0.3">
      <c r="A97" s="42" t="s">
        <v>17</v>
      </c>
      <c r="B97" s="35">
        <v>0.12603708526296989</v>
      </c>
      <c r="C97" s="35">
        <v>0.10112561862723915</v>
      </c>
      <c r="D97" s="35">
        <v>0.12386164567482898</v>
      </c>
      <c r="E97" s="35">
        <v>0.16961539145432886</v>
      </c>
      <c r="H97" s="42" t="s">
        <v>17</v>
      </c>
      <c r="I97" s="35">
        <v>2.3611244139901993E-2</v>
      </c>
      <c r="J97" s="35">
        <v>1.7856591659721577E-2</v>
      </c>
      <c r="K97" s="35">
        <v>2.0267246339748097E-2</v>
      </c>
      <c r="L97" s="35">
        <v>3.8664068909983668E-2</v>
      </c>
      <c r="O97" s="46" t="s">
        <v>17</v>
      </c>
      <c r="P97" s="35">
        <v>0.11557561732707095</v>
      </c>
      <c r="Q97" s="35">
        <v>3.8664068909983668E-2</v>
      </c>
      <c r="R97" s="35">
        <v>1.5220754280837141E-2</v>
      </c>
      <c r="S97" s="35">
        <v>1.5495093643709372E-4</v>
      </c>
      <c r="T97" s="35">
        <v>0.16961539145432886</v>
      </c>
      <c r="U97" s="60"/>
      <c r="V97" s="60"/>
    </row>
    <row r="98" spans="1:22" x14ac:dyDescent="0.3">
      <c r="A98" s="42" t="s">
        <v>18</v>
      </c>
      <c r="B98" s="35">
        <v>0.11296330880900614</v>
      </c>
      <c r="C98" s="35">
        <v>8.3628100216914761E-2</v>
      </c>
      <c r="D98" s="35">
        <v>0.10187785809453509</v>
      </c>
      <c r="E98" s="72">
        <v>0.12957665513418079</v>
      </c>
      <c r="H98" s="42" t="s">
        <v>18</v>
      </c>
      <c r="I98" s="35">
        <v>2.5688675540307588E-2</v>
      </c>
      <c r="J98" s="35">
        <v>1.7356241368361051E-2</v>
      </c>
      <c r="K98" s="35">
        <v>1.709886121858524E-2</v>
      </c>
      <c r="L98" s="35">
        <v>3.4138635546650448E-2</v>
      </c>
      <c r="O98" s="46" t="s">
        <v>18</v>
      </c>
      <c r="P98" s="35">
        <v>8.1992637612487235E-2</v>
      </c>
      <c r="Q98" s="35">
        <v>3.4138635546650448E-2</v>
      </c>
      <c r="R98" s="35">
        <v>1.3287638196442575E-2</v>
      </c>
      <c r="S98" s="35">
        <v>1.5774377860053966E-4</v>
      </c>
      <c r="T98" s="35">
        <v>0.12957665513418079</v>
      </c>
      <c r="U98" s="60"/>
      <c r="V98" s="60"/>
    </row>
    <row r="99" spans="1:22" x14ac:dyDescent="0.3">
      <c r="A99" s="43" t="s">
        <v>24</v>
      </c>
      <c r="B99" s="45">
        <v>0.10944897643999599</v>
      </c>
      <c r="C99" s="45">
        <v>0.10182238396529503</v>
      </c>
      <c r="D99" s="45">
        <v>0.12487498163746534</v>
      </c>
      <c r="E99" s="45">
        <v>0.16981349885858685</v>
      </c>
      <c r="H99" s="43" t="s">
        <v>24</v>
      </c>
      <c r="I99" s="45">
        <v>2.5180242572565799E-2</v>
      </c>
      <c r="J99" s="45">
        <v>2.2575697838867686E-2</v>
      </c>
      <c r="K99" s="45">
        <v>1.9448229564017507E-2</v>
      </c>
      <c r="L99" s="45">
        <v>4.209773651350536E-2</v>
      </c>
      <c r="O99" s="47" t="s">
        <v>24</v>
      </c>
      <c r="P99" s="45">
        <v>0.11305652794405507</v>
      </c>
      <c r="Q99" s="45">
        <v>4.209773651350536E-2</v>
      </c>
      <c r="R99" s="45">
        <v>1.4415154607273828E-2</v>
      </c>
      <c r="S99" s="45">
        <v>2.4407979375257427E-4</v>
      </c>
      <c r="T99" s="45">
        <v>0.16981349885858685</v>
      </c>
      <c r="U99" s="60"/>
      <c r="V99" s="60"/>
    </row>
    <row r="100" spans="1:22" x14ac:dyDescent="0.3">
      <c r="U100" s="60"/>
      <c r="V100" s="60"/>
    </row>
    <row r="102" spans="1:22" x14ac:dyDescent="0.3">
      <c r="A102" s="53" t="s">
        <v>59</v>
      </c>
    </row>
    <row r="103" spans="1:22" x14ac:dyDescent="0.3">
      <c r="A103" s="53" t="s">
        <v>66</v>
      </c>
    </row>
    <row r="104" spans="1:22" x14ac:dyDescent="0.3">
      <c r="A104" s="53" t="s">
        <v>60</v>
      </c>
    </row>
    <row r="105" spans="1:22" x14ac:dyDescent="0.3">
      <c r="A105" s="53" t="s">
        <v>85</v>
      </c>
    </row>
    <row r="106" spans="1:22" x14ac:dyDescent="0.3">
      <c r="A106" s="53" t="s">
        <v>84</v>
      </c>
    </row>
    <row r="108" spans="1:22" x14ac:dyDescent="0.3">
      <c r="A108" s="22"/>
    </row>
    <row r="125" spans="3:5" x14ac:dyDescent="0.3">
      <c r="C125" s="28"/>
      <c r="D125" s="32"/>
      <c r="E125" s="32"/>
    </row>
  </sheetData>
  <mergeCells count="25">
    <mergeCell ref="P79:T79"/>
    <mergeCell ref="A55:A56"/>
    <mergeCell ref="B55:E55"/>
    <mergeCell ref="H55:H56"/>
    <mergeCell ref="I55:L55"/>
    <mergeCell ref="O55:O56"/>
    <mergeCell ref="P55:T55"/>
    <mergeCell ref="A79:A80"/>
    <mergeCell ref="B79:E79"/>
    <mergeCell ref="H79:H80"/>
    <mergeCell ref="I79:L79"/>
    <mergeCell ref="O79:O80"/>
    <mergeCell ref="I32:L32"/>
    <mergeCell ref="O32:O33"/>
    <mergeCell ref="P32:T32"/>
    <mergeCell ref="A1:N1"/>
    <mergeCell ref="A3:A4"/>
    <mergeCell ref="B3:E3"/>
    <mergeCell ref="F3:I3"/>
    <mergeCell ref="J3:M3"/>
    <mergeCell ref="N3:Q3"/>
    <mergeCell ref="A29:T29"/>
    <mergeCell ref="A32:A33"/>
    <mergeCell ref="B32:E32"/>
    <mergeCell ref="H32:H33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5" orientation="landscape" horizontalDpi="0" verticalDpi="0" r:id="rId1"/>
  <headerFooter>
    <oddFooter>&amp;C&amp;"Calibri"&amp;11&amp;K000000&amp;F&amp;A</oddFooter>
  </headerFooter>
  <ignoredErrors>
    <ignoredError sqref="A34:A42 B52:E52 I75:L75 B75:E75 I52:L52 E24 I24:O24 A44:A51 Q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F87CB-1C92-478E-B29B-2F9868112BA4}">
  <sheetPr codeName="Hoja2"/>
  <dimension ref="A1:X67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25" style="1" bestFit="1" customWidth="1"/>
    <col min="2" max="16384" width="11.44140625" style="1"/>
  </cols>
  <sheetData>
    <row r="1" spans="1:24" ht="25.8" x14ac:dyDescent="0.5">
      <c r="A1" s="170" t="s">
        <v>26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24" ht="15" thickBot="1" x14ac:dyDescent="0.35"/>
    <row r="3" spans="1:24" x14ac:dyDescent="0.3">
      <c r="A3" s="8"/>
      <c r="B3" s="12">
        <v>2017</v>
      </c>
      <c r="C3" s="179">
        <v>2018</v>
      </c>
      <c r="D3" s="180"/>
      <c r="E3" s="180"/>
      <c r="F3" s="180"/>
      <c r="G3" s="181"/>
      <c r="H3" s="179">
        <v>2019</v>
      </c>
      <c r="I3" s="180"/>
      <c r="J3" s="180"/>
      <c r="K3" s="180"/>
      <c r="L3" s="181"/>
      <c r="M3" s="179">
        <v>2020</v>
      </c>
      <c r="N3" s="180"/>
      <c r="O3" s="180"/>
      <c r="P3" s="180"/>
      <c r="Q3" s="181"/>
      <c r="R3" s="182">
        <v>2021</v>
      </c>
      <c r="S3" s="180"/>
      <c r="T3" s="180"/>
      <c r="U3" s="180"/>
      <c r="V3" s="181"/>
    </row>
    <row r="4" spans="1:24" x14ac:dyDescent="0.3">
      <c r="A4" s="9" t="s">
        <v>0</v>
      </c>
      <c r="B4" s="13" t="s">
        <v>23</v>
      </c>
      <c r="C4" s="2" t="s">
        <v>19</v>
      </c>
      <c r="D4" s="34" t="s">
        <v>21</v>
      </c>
      <c r="E4" s="3" t="s">
        <v>20</v>
      </c>
      <c r="F4" s="3" t="s">
        <v>22</v>
      </c>
      <c r="G4" s="4" t="s">
        <v>23</v>
      </c>
      <c r="H4" s="2" t="s">
        <v>19</v>
      </c>
      <c r="I4" s="34" t="s">
        <v>21</v>
      </c>
      <c r="J4" s="3" t="s">
        <v>20</v>
      </c>
      <c r="K4" s="3" t="s">
        <v>22</v>
      </c>
      <c r="L4" s="4" t="s">
        <v>23</v>
      </c>
      <c r="M4" s="2" t="s">
        <v>19</v>
      </c>
      <c r="N4" s="34" t="s">
        <v>21</v>
      </c>
      <c r="O4" s="3" t="s">
        <v>20</v>
      </c>
      <c r="P4" s="3" t="s">
        <v>22</v>
      </c>
      <c r="Q4" s="4" t="s">
        <v>23</v>
      </c>
      <c r="R4" s="10" t="s">
        <v>19</v>
      </c>
      <c r="S4" s="34" t="s">
        <v>21</v>
      </c>
      <c r="T4" s="3" t="s">
        <v>20</v>
      </c>
      <c r="U4" s="3" t="s">
        <v>22</v>
      </c>
      <c r="V4" s="4" t="s">
        <v>23</v>
      </c>
      <c r="X4" s="1" t="s">
        <v>40</v>
      </c>
    </row>
    <row r="5" spans="1:24" x14ac:dyDescent="0.3">
      <c r="A5" s="20" t="s">
        <v>1</v>
      </c>
      <c r="B5" s="14">
        <v>5025386</v>
      </c>
      <c r="C5" s="5">
        <v>333905</v>
      </c>
      <c r="D5" s="6">
        <v>142534</v>
      </c>
      <c r="E5" s="6">
        <v>80127</v>
      </c>
      <c r="F5" s="6">
        <v>1956</v>
      </c>
      <c r="G5" s="7">
        <v>5051304</v>
      </c>
      <c r="H5" s="5">
        <v>368776</v>
      </c>
      <c r="I5" s="6">
        <v>136725</v>
      </c>
      <c r="J5" s="6">
        <v>58149</v>
      </c>
      <c r="K5" s="6">
        <v>788</v>
      </c>
      <c r="L5" s="7">
        <v>5079582</v>
      </c>
      <c r="M5" s="5">
        <v>533541</v>
      </c>
      <c r="N5" s="6">
        <v>99140</v>
      </c>
      <c r="O5" s="6">
        <v>88508</v>
      </c>
      <c r="P5" s="6">
        <v>993</v>
      </c>
      <c r="Q5" s="7">
        <v>5108246</v>
      </c>
      <c r="R5" s="11">
        <v>700255</v>
      </c>
      <c r="S5" s="6">
        <v>233592</v>
      </c>
      <c r="T5" s="6">
        <v>64754</v>
      </c>
      <c r="U5" s="6">
        <v>1302</v>
      </c>
      <c r="V5" s="7">
        <v>5145292</v>
      </c>
      <c r="W5" s="33"/>
      <c r="X5" s="33">
        <f>+S5/Q5</f>
        <v>4.5728416368358143E-2</v>
      </c>
    </row>
    <row r="6" spans="1:24" x14ac:dyDescent="0.3">
      <c r="A6" s="20" t="s">
        <v>2</v>
      </c>
      <c r="B6" s="14">
        <v>922644</v>
      </c>
      <c r="C6" s="5">
        <v>62821</v>
      </c>
      <c r="D6" s="6">
        <v>24385</v>
      </c>
      <c r="E6" s="6">
        <v>13213</v>
      </c>
      <c r="F6" s="6">
        <v>97</v>
      </c>
      <c r="G6" s="7">
        <v>926152</v>
      </c>
      <c r="H6" s="5">
        <v>59526</v>
      </c>
      <c r="I6" s="6">
        <v>20939</v>
      </c>
      <c r="J6" s="6">
        <v>10131</v>
      </c>
      <c r="K6" s="6">
        <v>91</v>
      </c>
      <c r="L6" s="7">
        <v>928980</v>
      </c>
      <c r="M6" s="5">
        <v>81065</v>
      </c>
      <c r="N6" s="6">
        <v>15471</v>
      </c>
      <c r="O6" s="6">
        <v>13048</v>
      </c>
      <c r="P6" s="6">
        <v>140</v>
      </c>
      <c r="Q6" s="7">
        <v>932904</v>
      </c>
      <c r="R6" s="11">
        <v>103880</v>
      </c>
      <c r="S6" s="6">
        <v>32274</v>
      </c>
      <c r="T6" s="6">
        <v>10374</v>
      </c>
      <c r="U6" s="6">
        <v>180</v>
      </c>
      <c r="V6" s="7">
        <v>936951</v>
      </c>
      <c r="W6" s="33"/>
      <c r="X6" s="33">
        <f t="shared" ref="X6:X23" si="0">+S6/Q6</f>
        <v>3.4595199506058501E-2</v>
      </c>
    </row>
    <row r="7" spans="1:24" x14ac:dyDescent="0.3">
      <c r="A7" s="20" t="s">
        <v>3</v>
      </c>
      <c r="B7" s="14">
        <v>725778</v>
      </c>
      <c r="C7" s="5">
        <v>42071</v>
      </c>
      <c r="D7" s="6">
        <v>8951</v>
      </c>
      <c r="E7" s="6">
        <v>11031</v>
      </c>
      <c r="F7" s="6">
        <v>87</v>
      </c>
      <c r="G7" s="7">
        <v>727737</v>
      </c>
      <c r="H7" s="5">
        <v>38500</v>
      </c>
      <c r="I7" s="6">
        <v>7755</v>
      </c>
      <c r="J7" s="6">
        <v>9888</v>
      </c>
      <c r="K7" s="6">
        <v>216</v>
      </c>
      <c r="L7" s="7">
        <v>728974</v>
      </c>
      <c r="M7" s="5">
        <v>45132</v>
      </c>
      <c r="N7" s="6">
        <v>7318</v>
      </c>
      <c r="O7" s="6">
        <v>7835</v>
      </c>
      <c r="P7" s="6">
        <v>103</v>
      </c>
      <c r="Q7" s="7">
        <v>731465</v>
      </c>
      <c r="R7" s="11">
        <v>55520</v>
      </c>
      <c r="S7" s="6">
        <v>12554</v>
      </c>
      <c r="T7" s="6">
        <v>5890</v>
      </c>
      <c r="U7" s="6">
        <v>117</v>
      </c>
      <c r="V7" s="7">
        <v>733016</v>
      </c>
      <c r="W7" s="33"/>
      <c r="X7" s="33">
        <f t="shared" si="0"/>
        <v>1.71628170862584E-2</v>
      </c>
    </row>
    <row r="8" spans="1:24" x14ac:dyDescent="0.3">
      <c r="A8" s="20" t="s">
        <v>4</v>
      </c>
      <c r="B8" s="14">
        <v>714284</v>
      </c>
      <c r="C8" s="5">
        <v>51026</v>
      </c>
      <c r="D8" s="6">
        <v>27568</v>
      </c>
      <c r="E8" s="6">
        <v>7394</v>
      </c>
      <c r="F8" s="6">
        <v>29</v>
      </c>
      <c r="G8" s="7">
        <v>717793</v>
      </c>
      <c r="H8" s="5">
        <v>49266</v>
      </c>
      <c r="I8" s="6">
        <v>22795</v>
      </c>
      <c r="J8" s="6">
        <v>6390</v>
      </c>
      <c r="K8" s="6">
        <v>35</v>
      </c>
      <c r="L8" s="7">
        <v>721835</v>
      </c>
      <c r="M8" s="5">
        <v>68201</v>
      </c>
      <c r="N8" s="6">
        <v>15373</v>
      </c>
      <c r="O8" s="6">
        <v>9108</v>
      </c>
      <c r="P8" s="6">
        <v>58</v>
      </c>
      <c r="Q8" s="7">
        <v>724977</v>
      </c>
      <c r="R8" s="11">
        <v>91968</v>
      </c>
      <c r="S8" s="6">
        <v>29822</v>
      </c>
      <c r="T8" s="6">
        <v>8047</v>
      </c>
      <c r="U8" s="6">
        <v>106</v>
      </c>
      <c r="V8" s="7">
        <v>728731</v>
      </c>
      <c r="W8" s="33"/>
      <c r="X8" s="33">
        <f t="shared" si="0"/>
        <v>4.1135098078973538E-2</v>
      </c>
    </row>
    <row r="9" spans="1:24" x14ac:dyDescent="0.3">
      <c r="A9" s="20" t="s">
        <v>5</v>
      </c>
      <c r="B9" s="14">
        <v>1196841</v>
      </c>
      <c r="C9" s="5">
        <v>52945</v>
      </c>
      <c r="D9" s="6">
        <v>46921</v>
      </c>
      <c r="E9" s="6">
        <v>12565</v>
      </c>
      <c r="F9" s="6">
        <v>128</v>
      </c>
      <c r="G9" s="7">
        <v>1203890</v>
      </c>
      <c r="H9" s="5">
        <v>57403</v>
      </c>
      <c r="I9" s="6">
        <v>44354</v>
      </c>
      <c r="J9" s="6">
        <v>9932</v>
      </c>
      <c r="K9" s="6">
        <v>63</v>
      </c>
      <c r="L9" s="7">
        <v>1211583</v>
      </c>
      <c r="M9" s="5">
        <v>80813</v>
      </c>
      <c r="N9" s="6">
        <v>29077</v>
      </c>
      <c r="O9" s="6">
        <v>14240</v>
      </c>
      <c r="P9" s="6">
        <v>102</v>
      </c>
      <c r="Q9" s="7">
        <v>1217610</v>
      </c>
      <c r="R9" s="11">
        <v>104497</v>
      </c>
      <c r="S9" s="6">
        <v>58658</v>
      </c>
      <c r="T9" s="6">
        <v>12483</v>
      </c>
      <c r="U9" s="6">
        <v>117</v>
      </c>
      <c r="V9" s="7">
        <v>1218433</v>
      </c>
      <c r="W9" s="33"/>
      <c r="X9" s="33">
        <f t="shared" si="0"/>
        <v>4.8174702901585896E-2</v>
      </c>
    </row>
    <row r="10" spans="1:24" x14ac:dyDescent="0.3">
      <c r="A10" s="20" t="s">
        <v>6</v>
      </c>
      <c r="B10" s="14">
        <v>431365</v>
      </c>
      <c r="C10" s="5">
        <v>39172</v>
      </c>
      <c r="D10" s="6">
        <v>6316</v>
      </c>
      <c r="E10" s="6">
        <v>5047</v>
      </c>
      <c r="F10" s="6">
        <v>73</v>
      </c>
      <c r="G10" s="7">
        <v>433205</v>
      </c>
      <c r="H10" s="5">
        <v>37127</v>
      </c>
      <c r="I10" s="6">
        <v>4919</v>
      </c>
      <c r="J10" s="6">
        <v>4531</v>
      </c>
      <c r="K10" s="6">
        <v>155</v>
      </c>
      <c r="L10" s="7">
        <v>434689</v>
      </c>
      <c r="M10" s="5">
        <v>45440</v>
      </c>
      <c r="N10" s="6">
        <v>4998</v>
      </c>
      <c r="O10" s="6">
        <v>6166</v>
      </c>
      <c r="P10" s="6">
        <v>108</v>
      </c>
      <c r="Q10" s="7">
        <v>436254</v>
      </c>
      <c r="R10" s="11">
        <v>53001</v>
      </c>
      <c r="S10" s="6">
        <v>11440</v>
      </c>
      <c r="T10" s="6">
        <v>3765</v>
      </c>
      <c r="U10" s="6">
        <v>129</v>
      </c>
      <c r="V10" s="7">
        <v>438568</v>
      </c>
      <c r="W10" s="33"/>
      <c r="X10" s="33">
        <f t="shared" si="0"/>
        <v>2.6223255259550628E-2</v>
      </c>
    </row>
    <row r="11" spans="1:24" x14ac:dyDescent="0.3">
      <c r="A11" s="20" t="s">
        <v>7</v>
      </c>
      <c r="B11" s="14">
        <v>2037470</v>
      </c>
      <c r="C11" s="5">
        <v>138602</v>
      </c>
      <c r="D11" s="6">
        <v>43596</v>
      </c>
      <c r="E11" s="6">
        <v>33923</v>
      </c>
      <c r="F11" s="6">
        <v>520</v>
      </c>
      <c r="G11" s="7">
        <v>2042452</v>
      </c>
      <c r="H11" s="5">
        <v>115942</v>
      </c>
      <c r="I11" s="6">
        <v>34122</v>
      </c>
      <c r="J11" s="6">
        <v>27080</v>
      </c>
      <c r="K11" s="6">
        <v>294</v>
      </c>
      <c r="L11" s="7">
        <v>2047532</v>
      </c>
      <c r="M11" s="5">
        <v>155173</v>
      </c>
      <c r="N11" s="6">
        <v>36610</v>
      </c>
      <c r="O11" s="6">
        <v>33932</v>
      </c>
      <c r="P11" s="6">
        <v>363</v>
      </c>
      <c r="Q11" s="7">
        <v>2053482</v>
      </c>
      <c r="R11" s="11">
        <v>209907</v>
      </c>
      <c r="S11" s="6">
        <v>80272</v>
      </c>
      <c r="T11" s="6">
        <v>29453</v>
      </c>
      <c r="U11" s="6">
        <v>405</v>
      </c>
      <c r="V11" s="7">
        <v>2061784</v>
      </c>
      <c r="W11" s="33"/>
      <c r="X11" s="33">
        <f t="shared" si="0"/>
        <v>3.9090676227013434E-2</v>
      </c>
    </row>
    <row r="12" spans="1:24" x14ac:dyDescent="0.3">
      <c r="A12" s="20" t="s">
        <v>8</v>
      </c>
      <c r="B12" s="14">
        <v>1426707</v>
      </c>
      <c r="C12" s="5">
        <v>98298</v>
      </c>
      <c r="D12" s="6">
        <v>28167</v>
      </c>
      <c r="E12" s="6">
        <v>30482</v>
      </c>
      <c r="F12" s="6">
        <v>543</v>
      </c>
      <c r="G12" s="7">
        <v>1434533</v>
      </c>
      <c r="H12" s="5">
        <v>105457</v>
      </c>
      <c r="I12" s="6">
        <v>27067</v>
      </c>
      <c r="J12" s="6">
        <v>24458</v>
      </c>
      <c r="K12" s="6">
        <v>321</v>
      </c>
      <c r="L12" s="7">
        <v>1442649</v>
      </c>
      <c r="M12" s="5">
        <v>145069</v>
      </c>
      <c r="N12" s="6">
        <v>29004</v>
      </c>
      <c r="O12" s="6">
        <v>29456</v>
      </c>
      <c r="P12" s="6">
        <v>379</v>
      </c>
      <c r="Q12" s="7">
        <v>1451416</v>
      </c>
      <c r="R12" s="11">
        <v>162731</v>
      </c>
      <c r="S12" s="6">
        <v>68099</v>
      </c>
      <c r="T12" s="6">
        <v>23046</v>
      </c>
      <c r="U12" s="6">
        <v>459</v>
      </c>
      <c r="V12" s="7">
        <v>1460432</v>
      </c>
      <c r="W12" s="33"/>
      <c r="X12" s="33">
        <f t="shared" si="0"/>
        <v>4.6919008747319857E-2</v>
      </c>
    </row>
    <row r="13" spans="1:24" x14ac:dyDescent="0.3">
      <c r="A13" s="20" t="s">
        <v>9</v>
      </c>
      <c r="B13" s="14">
        <v>4444544</v>
      </c>
      <c r="C13" s="5">
        <v>282254</v>
      </c>
      <c r="D13" s="6">
        <v>129655</v>
      </c>
      <c r="E13" s="6">
        <v>52422</v>
      </c>
      <c r="F13" s="6">
        <v>436</v>
      </c>
      <c r="G13" s="7">
        <v>4456500</v>
      </c>
      <c r="H13" s="5">
        <v>288401</v>
      </c>
      <c r="I13" s="6">
        <v>126675</v>
      </c>
      <c r="J13" s="6">
        <v>51285</v>
      </c>
      <c r="K13" s="6">
        <v>627</v>
      </c>
      <c r="L13" s="7">
        <v>4472243</v>
      </c>
      <c r="M13" s="5">
        <v>392667</v>
      </c>
      <c r="N13" s="6">
        <v>87611</v>
      </c>
      <c r="O13" s="6">
        <v>56627</v>
      </c>
      <c r="P13" s="6">
        <v>755</v>
      </c>
      <c r="Q13" s="7">
        <v>4488338</v>
      </c>
      <c r="R13" s="11">
        <v>550486</v>
      </c>
      <c r="S13" s="6">
        <v>173714</v>
      </c>
      <c r="T13" s="6">
        <v>59840</v>
      </c>
      <c r="U13" s="6">
        <v>1259</v>
      </c>
      <c r="V13" s="7">
        <v>4512365</v>
      </c>
      <c r="W13" s="33"/>
      <c r="X13" s="33">
        <f t="shared" si="0"/>
        <v>3.8703413156495788E-2</v>
      </c>
    </row>
    <row r="14" spans="1:24" x14ac:dyDescent="0.3">
      <c r="A14" s="20" t="s">
        <v>10</v>
      </c>
      <c r="B14" s="14">
        <v>63134</v>
      </c>
      <c r="C14" s="5">
        <v>1109</v>
      </c>
      <c r="D14" s="6">
        <v>14</v>
      </c>
      <c r="E14" s="6">
        <v>415</v>
      </c>
      <c r="F14" s="6">
        <v>0</v>
      </c>
      <c r="G14" s="7">
        <v>63421</v>
      </c>
      <c r="H14" s="5">
        <v>833</v>
      </c>
      <c r="I14" s="6">
        <v>31</v>
      </c>
      <c r="J14" s="6">
        <v>417</v>
      </c>
      <c r="K14" s="6">
        <v>0</v>
      </c>
      <c r="L14" s="7">
        <v>63649</v>
      </c>
      <c r="M14" s="5">
        <v>1721</v>
      </c>
      <c r="N14" s="6">
        <v>29</v>
      </c>
      <c r="O14" s="6">
        <v>265</v>
      </c>
      <c r="P14" s="6">
        <v>3</v>
      </c>
      <c r="Q14" s="7">
        <v>63703</v>
      </c>
      <c r="R14" s="11">
        <v>1562</v>
      </c>
      <c r="S14" s="6">
        <v>75</v>
      </c>
      <c r="T14" s="6">
        <v>324</v>
      </c>
      <c r="U14" s="6">
        <v>9</v>
      </c>
      <c r="V14" s="7">
        <v>63960</v>
      </c>
      <c r="W14" s="33"/>
      <c r="X14" s="33">
        <f t="shared" si="0"/>
        <v>1.1773385868797388E-3</v>
      </c>
    </row>
    <row r="15" spans="1:24" x14ac:dyDescent="0.3">
      <c r="A15" s="20" t="s">
        <v>11</v>
      </c>
      <c r="B15" s="14">
        <v>3541470</v>
      </c>
      <c r="C15" s="5">
        <v>275854</v>
      </c>
      <c r="D15" s="6">
        <v>86418</v>
      </c>
      <c r="E15" s="6">
        <v>71662</v>
      </c>
      <c r="F15" s="6">
        <v>329</v>
      </c>
      <c r="G15" s="7">
        <v>3561869</v>
      </c>
      <c r="H15" s="5">
        <v>242165</v>
      </c>
      <c r="I15" s="6">
        <v>72201</v>
      </c>
      <c r="J15" s="6">
        <v>66171</v>
      </c>
      <c r="K15" s="6">
        <v>269</v>
      </c>
      <c r="L15" s="7">
        <v>3582200</v>
      </c>
      <c r="M15" s="5">
        <v>314051</v>
      </c>
      <c r="N15" s="6">
        <v>72359</v>
      </c>
      <c r="O15" s="6">
        <v>82194</v>
      </c>
      <c r="P15" s="6">
        <v>292</v>
      </c>
      <c r="Q15" s="7">
        <v>3601155</v>
      </c>
      <c r="R15" s="11">
        <v>381443</v>
      </c>
      <c r="S15" s="6">
        <v>152901</v>
      </c>
      <c r="T15" s="6">
        <v>61227</v>
      </c>
      <c r="U15" s="6">
        <v>472</v>
      </c>
      <c r="V15" s="7">
        <v>3623162</v>
      </c>
      <c r="W15" s="33"/>
      <c r="X15" s="33">
        <f t="shared" si="0"/>
        <v>4.2458877776713304E-2</v>
      </c>
    </row>
    <row r="16" spans="1:24" x14ac:dyDescent="0.3">
      <c r="A16" s="20" t="s">
        <v>12</v>
      </c>
      <c r="B16" s="14">
        <v>757198</v>
      </c>
      <c r="C16" s="5">
        <v>50673</v>
      </c>
      <c r="D16" s="6">
        <v>18499</v>
      </c>
      <c r="E16" s="6">
        <v>23795</v>
      </c>
      <c r="F16" s="6">
        <v>2678</v>
      </c>
      <c r="G16" s="7">
        <v>759406</v>
      </c>
      <c r="H16" s="5">
        <v>52107</v>
      </c>
      <c r="I16" s="6">
        <v>16182</v>
      </c>
      <c r="J16" s="6">
        <v>15756</v>
      </c>
      <c r="K16" s="6">
        <v>298</v>
      </c>
      <c r="L16" s="7">
        <v>760583</v>
      </c>
      <c r="M16" s="5">
        <v>79807</v>
      </c>
      <c r="N16" s="6">
        <v>17192</v>
      </c>
      <c r="O16" s="6">
        <v>19175</v>
      </c>
      <c r="P16" s="6">
        <v>308</v>
      </c>
      <c r="Q16" s="7">
        <v>763859</v>
      </c>
      <c r="R16" s="11">
        <v>88232</v>
      </c>
      <c r="S16" s="6">
        <v>31215</v>
      </c>
      <c r="T16" s="6">
        <v>14591</v>
      </c>
      <c r="U16" s="6">
        <v>277</v>
      </c>
      <c r="V16" s="7">
        <v>767198</v>
      </c>
      <c r="W16" s="33"/>
      <c r="X16" s="33">
        <f t="shared" si="0"/>
        <v>4.0864871658251062E-2</v>
      </c>
    </row>
    <row r="17" spans="1:24" x14ac:dyDescent="0.3">
      <c r="A17" s="20" t="s">
        <v>13</v>
      </c>
      <c r="B17" s="14">
        <v>1839208</v>
      </c>
      <c r="C17" s="5">
        <v>80281</v>
      </c>
      <c r="D17" s="6">
        <v>34516</v>
      </c>
      <c r="E17" s="6">
        <v>22343</v>
      </c>
      <c r="F17" s="6">
        <v>907</v>
      </c>
      <c r="G17" s="7">
        <v>1844960</v>
      </c>
      <c r="H17" s="5">
        <v>85503</v>
      </c>
      <c r="I17" s="6">
        <v>32483</v>
      </c>
      <c r="J17" s="6">
        <v>20671</v>
      </c>
      <c r="K17" s="6">
        <v>542</v>
      </c>
      <c r="L17" s="7">
        <v>1850196</v>
      </c>
      <c r="M17" s="5">
        <v>104377</v>
      </c>
      <c r="N17" s="6">
        <v>40273</v>
      </c>
      <c r="O17" s="6">
        <v>27002</v>
      </c>
      <c r="P17" s="6">
        <v>537</v>
      </c>
      <c r="Q17" s="7">
        <v>1854979</v>
      </c>
      <c r="R17" s="11">
        <v>139579</v>
      </c>
      <c r="S17" s="6">
        <v>100340</v>
      </c>
      <c r="T17" s="6">
        <v>30707</v>
      </c>
      <c r="U17" s="6">
        <v>563</v>
      </c>
      <c r="V17" s="7">
        <v>1862777</v>
      </c>
      <c r="W17" s="33"/>
      <c r="X17" s="33">
        <f t="shared" si="0"/>
        <v>5.4092256570020467E-2</v>
      </c>
    </row>
    <row r="18" spans="1:24" x14ac:dyDescent="0.3">
      <c r="A18" s="20" t="s">
        <v>14</v>
      </c>
      <c r="B18" s="14">
        <v>245938</v>
      </c>
      <c r="C18" s="5">
        <v>15804</v>
      </c>
      <c r="D18" s="6">
        <v>5299</v>
      </c>
      <c r="E18" s="6">
        <v>3752</v>
      </c>
      <c r="F18" s="6">
        <v>174</v>
      </c>
      <c r="G18" s="7">
        <v>247461</v>
      </c>
      <c r="H18" s="5">
        <v>16299</v>
      </c>
      <c r="I18" s="6">
        <v>4336</v>
      </c>
      <c r="J18" s="6">
        <v>3471</v>
      </c>
      <c r="K18" s="6">
        <v>43</v>
      </c>
      <c r="L18" s="7">
        <v>248674</v>
      </c>
      <c r="M18" s="5">
        <v>20309</v>
      </c>
      <c r="N18" s="6">
        <v>4347</v>
      </c>
      <c r="O18" s="6">
        <v>3810</v>
      </c>
      <c r="P18" s="6">
        <v>27</v>
      </c>
      <c r="Q18" s="7">
        <v>250026</v>
      </c>
      <c r="R18" s="11">
        <v>25404</v>
      </c>
      <c r="S18" s="6">
        <v>9271</v>
      </c>
      <c r="T18" s="6">
        <v>3608</v>
      </c>
      <c r="U18" s="6">
        <v>36</v>
      </c>
      <c r="V18" s="7">
        <v>251726</v>
      </c>
      <c r="W18" s="33"/>
      <c r="X18" s="33">
        <f t="shared" si="0"/>
        <v>3.7080143665058837E-2</v>
      </c>
    </row>
    <row r="19" spans="1:24" x14ac:dyDescent="0.3">
      <c r="A19" s="20" t="s">
        <v>15</v>
      </c>
      <c r="B19" s="14">
        <v>3333780</v>
      </c>
      <c r="C19" s="5">
        <v>269159</v>
      </c>
      <c r="D19" s="6">
        <v>71540</v>
      </c>
      <c r="E19" s="6">
        <v>54923</v>
      </c>
      <c r="F19" s="6">
        <v>786</v>
      </c>
      <c r="G19" s="7">
        <v>3357759</v>
      </c>
      <c r="H19" s="5">
        <v>252884</v>
      </c>
      <c r="I19" s="6">
        <v>64411</v>
      </c>
      <c r="J19" s="6">
        <v>49327</v>
      </c>
      <c r="K19" s="6">
        <v>877</v>
      </c>
      <c r="L19" s="7">
        <v>3379853</v>
      </c>
      <c r="M19" s="5">
        <v>325662</v>
      </c>
      <c r="N19" s="6">
        <v>65715</v>
      </c>
      <c r="O19" s="6">
        <v>62774</v>
      </c>
      <c r="P19" s="6">
        <v>951</v>
      </c>
      <c r="Q19" s="7">
        <v>3404254</v>
      </c>
      <c r="R19" s="11">
        <v>424353</v>
      </c>
      <c r="S19" s="6">
        <v>152936</v>
      </c>
      <c r="T19" s="6">
        <v>56472</v>
      </c>
      <c r="U19" s="6">
        <v>1464</v>
      </c>
      <c r="V19" s="7">
        <v>3431546</v>
      </c>
      <c r="W19" s="33"/>
      <c r="X19" s="33">
        <f t="shared" si="0"/>
        <v>4.4924967408424873E-2</v>
      </c>
    </row>
    <row r="20" spans="1:24" x14ac:dyDescent="0.3">
      <c r="A20" s="20" t="s">
        <v>16</v>
      </c>
      <c r="B20" s="14">
        <v>880264</v>
      </c>
      <c r="C20" s="5">
        <v>68818</v>
      </c>
      <c r="D20" s="6">
        <v>20188</v>
      </c>
      <c r="E20" s="6">
        <v>18995</v>
      </c>
      <c r="F20" s="6">
        <v>89</v>
      </c>
      <c r="G20" s="7">
        <v>887633</v>
      </c>
      <c r="H20" s="5">
        <v>62510</v>
      </c>
      <c r="I20" s="6">
        <v>19371</v>
      </c>
      <c r="J20" s="6">
        <v>16755</v>
      </c>
      <c r="K20" s="6">
        <v>71</v>
      </c>
      <c r="L20" s="7">
        <v>893693</v>
      </c>
      <c r="M20" s="5">
        <v>88685</v>
      </c>
      <c r="N20" s="6">
        <v>19820</v>
      </c>
      <c r="O20" s="6">
        <v>22593</v>
      </c>
      <c r="P20" s="6">
        <v>66</v>
      </c>
      <c r="Q20" s="7">
        <v>900272</v>
      </c>
      <c r="R20" s="11">
        <v>110805</v>
      </c>
      <c r="S20" s="6">
        <v>42702</v>
      </c>
      <c r="T20" s="6">
        <v>19967</v>
      </c>
      <c r="U20" s="6">
        <v>84</v>
      </c>
      <c r="V20" s="7">
        <v>908273</v>
      </c>
      <c r="W20" s="33"/>
      <c r="X20" s="33">
        <f t="shared" si="0"/>
        <v>4.7432331562016809E-2</v>
      </c>
    </row>
    <row r="21" spans="1:24" x14ac:dyDescent="0.3">
      <c r="A21" s="20" t="s">
        <v>17</v>
      </c>
      <c r="B21" s="14">
        <v>386299</v>
      </c>
      <c r="C21" s="5">
        <v>34155</v>
      </c>
      <c r="D21" s="6">
        <v>9121</v>
      </c>
      <c r="E21" s="6">
        <v>5292</v>
      </c>
      <c r="F21" s="6">
        <v>120</v>
      </c>
      <c r="G21" s="7">
        <v>388764</v>
      </c>
      <c r="H21" s="5">
        <v>26964</v>
      </c>
      <c r="I21" s="6">
        <v>6942</v>
      </c>
      <c r="J21" s="6">
        <v>5361</v>
      </c>
      <c r="K21" s="6">
        <v>47</v>
      </c>
      <c r="L21" s="7">
        <v>391025</v>
      </c>
      <c r="M21" s="5">
        <v>34644</v>
      </c>
      <c r="N21" s="6">
        <v>7925</v>
      </c>
      <c r="O21" s="6">
        <v>5811</v>
      </c>
      <c r="P21" s="6">
        <v>53</v>
      </c>
      <c r="Q21" s="7">
        <v>393673</v>
      </c>
      <c r="R21" s="11">
        <v>45499</v>
      </c>
      <c r="S21" s="6">
        <v>15221</v>
      </c>
      <c r="T21" s="6">
        <v>5992</v>
      </c>
      <c r="U21" s="6">
        <v>61</v>
      </c>
      <c r="V21" s="7">
        <v>397522</v>
      </c>
      <c r="W21" s="33"/>
      <c r="X21" s="33">
        <f t="shared" si="0"/>
        <v>3.8664068909983668E-2</v>
      </c>
    </row>
    <row r="22" spans="1:24" x14ac:dyDescent="0.3">
      <c r="A22" s="20" t="s">
        <v>18</v>
      </c>
      <c r="B22" s="14">
        <v>1301157</v>
      </c>
      <c r="C22" s="5">
        <v>94779</v>
      </c>
      <c r="D22" s="6">
        <v>33425</v>
      </c>
      <c r="E22" s="6">
        <v>18594</v>
      </c>
      <c r="F22" s="6">
        <v>185</v>
      </c>
      <c r="G22" s="7">
        <v>1306965</v>
      </c>
      <c r="H22" s="5">
        <v>68300</v>
      </c>
      <c r="I22" s="6">
        <v>22684</v>
      </c>
      <c r="J22" s="6">
        <v>18179</v>
      </c>
      <c r="K22" s="6">
        <v>136</v>
      </c>
      <c r="L22" s="7">
        <v>1312719</v>
      </c>
      <c r="M22" s="5">
        <v>90601</v>
      </c>
      <c r="N22" s="6">
        <v>22446</v>
      </c>
      <c r="O22" s="6">
        <v>20562</v>
      </c>
      <c r="P22" s="6">
        <v>128</v>
      </c>
      <c r="Q22" s="7">
        <v>1318594</v>
      </c>
      <c r="R22" s="11">
        <v>108115</v>
      </c>
      <c r="S22" s="6">
        <v>45015</v>
      </c>
      <c r="T22" s="6">
        <v>17521</v>
      </c>
      <c r="U22" s="6">
        <v>208</v>
      </c>
      <c r="V22" s="7">
        <v>1325615</v>
      </c>
      <c r="W22" s="33"/>
      <c r="X22" s="33">
        <f t="shared" si="0"/>
        <v>3.4138635546650448E-2</v>
      </c>
    </row>
    <row r="23" spans="1:24" ht="15" thickBot="1" x14ac:dyDescent="0.35">
      <c r="A23" s="21" t="s">
        <v>24</v>
      </c>
      <c r="B23" s="15">
        <v>29273467</v>
      </c>
      <c r="C23" s="16">
        <v>1991726</v>
      </c>
      <c r="D23" s="17">
        <v>737113</v>
      </c>
      <c r="E23" s="17">
        <v>465975</v>
      </c>
      <c r="F23" s="17">
        <v>9137</v>
      </c>
      <c r="G23" s="18">
        <v>29411804</v>
      </c>
      <c r="H23" s="16">
        <v>1927963</v>
      </c>
      <c r="I23" s="17">
        <v>663992</v>
      </c>
      <c r="J23" s="17">
        <v>397952</v>
      </c>
      <c r="K23" s="17">
        <v>4873</v>
      </c>
      <c r="L23" s="18">
        <v>29550659</v>
      </c>
      <c r="M23" s="16">
        <v>2606958</v>
      </c>
      <c r="N23" s="17">
        <v>574708</v>
      </c>
      <c r="O23" s="17">
        <v>503106</v>
      </c>
      <c r="P23" s="17">
        <v>5366</v>
      </c>
      <c r="Q23" s="18">
        <v>29695207</v>
      </c>
      <c r="R23" s="19">
        <v>3357237</v>
      </c>
      <c r="S23" s="17">
        <v>1250101</v>
      </c>
      <c r="T23" s="17">
        <v>428061</v>
      </c>
      <c r="U23" s="17">
        <v>7248</v>
      </c>
      <c r="V23" s="18">
        <v>29867351</v>
      </c>
      <c r="W23" s="33"/>
      <c r="X23" s="33">
        <f t="shared" si="0"/>
        <v>4.209773651350536E-2</v>
      </c>
    </row>
    <row r="24" spans="1:24" x14ac:dyDescent="0.3">
      <c r="F24" s="1">
        <f>+F23+E23+D23+C23</f>
        <v>3203951</v>
      </c>
      <c r="K24" s="1">
        <f>+K23+J23+I23+H23</f>
        <v>2994780</v>
      </c>
      <c r="P24" s="1">
        <f>+P23+O23+N23+M23</f>
        <v>3690138</v>
      </c>
      <c r="R24" s="1" t="str">
        <f>+R4</f>
        <v>SW L-L</v>
      </c>
      <c r="S24" s="1" t="str">
        <f t="shared" ref="S24:T24" si="1">+S4</f>
        <v>SW R-L</v>
      </c>
      <c r="T24" s="1" t="str">
        <f t="shared" si="1"/>
        <v>SW L-R</v>
      </c>
      <c r="U24" s="1">
        <f>+U23+T23+S23+R23</f>
        <v>5042647</v>
      </c>
    </row>
    <row r="25" spans="1:24" x14ac:dyDescent="0.3">
      <c r="A25" s="1" t="s">
        <v>41</v>
      </c>
      <c r="B25" s="1">
        <f>+'[2]switching anual 2020 (2)'!$M$10</f>
        <v>29272343</v>
      </c>
      <c r="F25" s="1">
        <f>+'[2]switching anual 2020 (2)'!$N$10</f>
        <v>3204047</v>
      </c>
      <c r="G25" s="1">
        <f>+'[2]switching anual 2020 (2)'!$M$11</f>
        <v>29410666</v>
      </c>
      <c r="K25" s="1">
        <f>+'[2]switching anual 2020 (2)'!$N$11</f>
        <v>2995041</v>
      </c>
      <c r="L25" s="1">
        <f>+'[2]switching anual 2020 (2)'!$M$12</f>
        <v>29549499</v>
      </c>
      <c r="P25" s="1">
        <f>+'[2]switching anual 2020 (2)'!$N$12</f>
        <v>3690141</v>
      </c>
    </row>
    <row r="26" spans="1:24" x14ac:dyDescent="0.3">
      <c r="A26" s="1" t="s">
        <v>25</v>
      </c>
    </row>
    <row r="27" spans="1:24" x14ac:dyDescent="0.3">
      <c r="A27" s="1" t="s">
        <v>42</v>
      </c>
    </row>
    <row r="29" spans="1:24" x14ac:dyDescent="0.3">
      <c r="A29" s="22"/>
      <c r="B29"/>
      <c r="C29"/>
      <c r="D29"/>
      <c r="E29"/>
      <c r="F29"/>
      <c r="G29"/>
      <c r="H29"/>
      <c r="I29"/>
      <c r="J29"/>
    </row>
    <row r="30" spans="1:24" x14ac:dyDescent="0.3">
      <c r="A30" s="23" t="s">
        <v>27</v>
      </c>
      <c r="B30" s="23" t="s">
        <v>28</v>
      </c>
      <c r="C30" s="23" t="s">
        <v>29</v>
      </c>
      <c r="D30" s="23" t="s">
        <v>30</v>
      </c>
      <c r="E30" s="23" t="s">
        <v>31</v>
      </c>
      <c r="F30" s="23" t="s">
        <v>32</v>
      </c>
      <c r="G30" s="23" t="s">
        <v>33</v>
      </c>
      <c r="H30" s="23" t="s">
        <v>24</v>
      </c>
      <c r="I30" s="23" t="s">
        <v>34</v>
      </c>
      <c r="J30" s="23" t="s">
        <v>35</v>
      </c>
    </row>
    <row r="31" spans="1:24" x14ac:dyDescent="0.3">
      <c r="A31" s="24" t="s">
        <v>36</v>
      </c>
      <c r="B31" s="24" t="s">
        <v>37</v>
      </c>
      <c r="C31" s="25">
        <v>2016</v>
      </c>
      <c r="D31" s="25">
        <v>1794228</v>
      </c>
      <c r="E31" s="25">
        <v>923224</v>
      </c>
      <c r="F31" s="25">
        <v>269752</v>
      </c>
      <c r="G31" s="25">
        <v>3544</v>
      </c>
      <c r="H31" s="25">
        <v>2990748</v>
      </c>
      <c r="I31" s="25">
        <v>28233319</v>
      </c>
      <c r="J31" s="26">
        <v>0.106</v>
      </c>
    </row>
    <row r="32" spans="1:24" x14ac:dyDescent="0.3">
      <c r="A32" s="24" t="s">
        <v>36</v>
      </c>
      <c r="B32" s="24" t="s">
        <v>38</v>
      </c>
      <c r="C32" s="25">
        <v>2016</v>
      </c>
      <c r="D32" s="25">
        <v>191662</v>
      </c>
      <c r="E32" s="25">
        <v>7055</v>
      </c>
      <c r="F32" s="25">
        <v>1563</v>
      </c>
      <c r="G32" s="27">
        <v>0</v>
      </c>
      <c r="H32" s="25">
        <v>200280</v>
      </c>
      <c r="I32" s="25">
        <v>745595</v>
      </c>
      <c r="J32" s="26">
        <v>0.26900000000000002</v>
      </c>
    </row>
    <row r="33" spans="1:10" x14ac:dyDescent="0.3">
      <c r="A33" s="24" t="s">
        <v>36</v>
      </c>
      <c r="B33" s="24" t="s">
        <v>39</v>
      </c>
      <c r="C33" s="25">
        <v>2016</v>
      </c>
      <c r="D33" s="25">
        <v>17443</v>
      </c>
      <c r="E33" s="27">
        <v>545</v>
      </c>
      <c r="F33" s="27">
        <v>402</v>
      </c>
      <c r="G33" s="27">
        <v>0</v>
      </c>
      <c r="H33" s="25">
        <v>18390</v>
      </c>
      <c r="I33" s="25">
        <v>110972</v>
      </c>
      <c r="J33" s="26">
        <v>0.16600000000000001</v>
      </c>
    </row>
    <row r="34" spans="1:10" x14ac:dyDescent="0.3">
      <c r="A34" s="24" t="s">
        <v>36</v>
      </c>
      <c r="B34" s="24" t="s">
        <v>24</v>
      </c>
      <c r="C34" s="28"/>
      <c r="D34" s="29">
        <v>2003333</v>
      </c>
      <c r="E34" s="29">
        <v>930824</v>
      </c>
      <c r="F34" s="29">
        <v>271717</v>
      </c>
      <c r="G34" s="29">
        <v>3544</v>
      </c>
      <c r="H34" s="29">
        <v>3209418</v>
      </c>
      <c r="I34" s="25">
        <v>29089886</v>
      </c>
      <c r="J34" s="26">
        <v>0.11</v>
      </c>
    </row>
    <row r="35" spans="1:10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</row>
    <row r="36" spans="1:10" x14ac:dyDescent="0.3">
      <c r="A36" s="24" t="s">
        <v>36</v>
      </c>
      <c r="B36" s="24" t="s">
        <v>37</v>
      </c>
      <c r="C36" s="25">
        <v>2017</v>
      </c>
      <c r="D36" s="25">
        <v>1812307</v>
      </c>
      <c r="E36" s="25">
        <v>847133</v>
      </c>
      <c r="F36" s="25">
        <v>245890</v>
      </c>
      <c r="G36" s="25">
        <v>3310</v>
      </c>
      <c r="H36" s="25">
        <v>2908640</v>
      </c>
      <c r="I36" s="25">
        <v>28400894</v>
      </c>
      <c r="J36" s="26">
        <v>0.1024</v>
      </c>
    </row>
    <row r="37" spans="1:10" x14ac:dyDescent="0.3">
      <c r="A37" s="24" t="s">
        <v>36</v>
      </c>
      <c r="B37" s="24" t="s">
        <v>38</v>
      </c>
      <c r="C37" s="25">
        <v>2017</v>
      </c>
      <c r="D37" s="25">
        <v>194664</v>
      </c>
      <c r="E37" s="25">
        <v>6501</v>
      </c>
      <c r="F37" s="25">
        <v>1217</v>
      </c>
      <c r="G37" s="27">
        <v>0</v>
      </c>
      <c r="H37" s="25">
        <v>202382</v>
      </c>
      <c r="I37" s="25">
        <v>759614</v>
      </c>
      <c r="J37" s="26">
        <v>0.26640000000000003</v>
      </c>
    </row>
    <row r="38" spans="1:10" x14ac:dyDescent="0.3">
      <c r="A38" s="24" t="s">
        <v>36</v>
      </c>
      <c r="B38" s="24" t="s">
        <v>39</v>
      </c>
      <c r="C38" s="25">
        <v>2017</v>
      </c>
      <c r="D38" s="25">
        <v>21121</v>
      </c>
      <c r="E38" s="27">
        <v>515</v>
      </c>
      <c r="F38" s="27">
        <v>333</v>
      </c>
      <c r="G38" s="27">
        <v>0</v>
      </c>
      <c r="H38" s="25">
        <v>21969</v>
      </c>
      <c r="I38" s="25">
        <v>111835</v>
      </c>
      <c r="J38" s="26">
        <v>0.19639999999999999</v>
      </c>
    </row>
    <row r="39" spans="1:10" x14ac:dyDescent="0.3">
      <c r="A39" s="24" t="s">
        <v>36</v>
      </c>
      <c r="B39" s="24" t="s">
        <v>24</v>
      </c>
      <c r="C39" s="28"/>
      <c r="D39" s="29">
        <v>2028092</v>
      </c>
      <c r="E39" s="29">
        <v>854149</v>
      </c>
      <c r="F39" s="29">
        <v>247440</v>
      </c>
      <c r="G39" s="29">
        <v>3310</v>
      </c>
      <c r="H39" s="29">
        <v>3132991</v>
      </c>
      <c r="I39" s="29">
        <v>29272343</v>
      </c>
      <c r="J39" s="26">
        <v>0.107</v>
      </c>
    </row>
    <row r="40" spans="1:10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x14ac:dyDescent="0.3">
      <c r="A41" s="24" t="s">
        <v>36</v>
      </c>
      <c r="B41" s="24" t="s">
        <v>37</v>
      </c>
      <c r="C41" s="25">
        <v>2018</v>
      </c>
      <c r="D41" s="25">
        <v>1750869</v>
      </c>
      <c r="E41" s="25">
        <v>728089</v>
      </c>
      <c r="F41" s="25">
        <v>463062</v>
      </c>
      <c r="G41" s="25">
        <v>9137</v>
      </c>
      <c r="H41" s="25">
        <v>2951157</v>
      </c>
      <c r="I41" s="25">
        <v>28521801</v>
      </c>
      <c r="J41" s="26">
        <v>0.10349999999999999</v>
      </c>
    </row>
    <row r="42" spans="1:10" x14ac:dyDescent="0.3">
      <c r="A42" s="24" t="s">
        <v>36</v>
      </c>
      <c r="B42" s="24" t="s">
        <v>38</v>
      </c>
      <c r="C42" s="25">
        <v>2018</v>
      </c>
      <c r="D42" s="25">
        <v>214488</v>
      </c>
      <c r="E42" s="25">
        <v>8200</v>
      </c>
      <c r="F42" s="25">
        <v>2334</v>
      </c>
      <c r="G42" s="27">
        <v>0</v>
      </c>
      <c r="H42" s="25">
        <v>225022</v>
      </c>
      <c r="I42" s="25">
        <v>776600</v>
      </c>
      <c r="J42" s="26">
        <v>0.2898</v>
      </c>
    </row>
    <row r="43" spans="1:10" x14ac:dyDescent="0.3">
      <c r="A43" s="24" t="s">
        <v>36</v>
      </c>
      <c r="B43" s="24" t="s">
        <v>39</v>
      </c>
      <c r="C43" s="25">
        <v>2018</v>
      </c>
      <c r="D43" s="25">
        <v>26418</v>
      </c>
      <c r="E43" s="27">
        <v>857</v>
      </c>
      <c r="F43" s="27">
        <v>593</v>
      </c>
      <c r="G43" s="27">
        <v>0</v>
      </c>
      <c r="H43" s="25">
        <v>27868</v>
      </c>
      <c r="I43" s="25">
        <v>112279</v>
      </c>
      <c r="J43" s="26">
        <v>0.2482</v>
      </c>
    </row>
    <row r="44" spans="1:10" x14ac:dyDescent="0.3">
      <c r="A44" s="24" t="s">
        <v>36</v>
      </c>
      <c r="B44" s="24" t="s">
        <v>24</v>
      </c>
      <c r="C44" s="28"/>
      <c r="D44" s="29">
        <v>1991775</v>
      </c>
      <c r="E44" s="29">
        <v>737146</v>
      </c>
      <c r="F44" s="29">
        <v>465989</v>
      </c>
      <c r="G44" s="29">
        <v>9137</v>
      </c>
      <c r="H44" s="29">
        <v>3204047</v>
      </c>
      <c r="I44" s="25">
        <v>29410680</v>
      </c>
      <c r="J44" s="26">
        <v>0.1089</v>
      </c>
    </row>
    <row r="45" spans="1:10" x14ac:dyDescent="0.3">
      <c r="A45" s="28"/>
      <c r="B45" s="28"/>
      <c r="C45" s="28"/>
      <c r="D45" s="30">
        <v>1991726</v>
      </c>
      <c r="E45" s="30">
        <v>737113</v>
      </c>
      <c r="F45" s="30">
        <v>465975</v>
      </c>
      <c r="G45" s="30">
        <v>9137</v>
      </c>
      <c r="H45" s="30">
        <v>3203951</v>
      </c>
      <c r="I45" s="30">
        <v>29411804</v>
      </c>
      <c r="J45" s="31">
        <v>0.1094</v>
      </c>
    </row>
    <row r="46" spans="1:10" x14ac:dyDescent="0.3">
      <c r="A46" s="28"/>
      <c r="B46" s="28"/>
      <c r="C46" s="28"/>
      <c r="D46" s="32">
        <v>-2.0000000000000002E-5</v>
      </c>
      <c r="E46" s="32">
        <v>-4.0000000000000003E-5</v>
      </c>
      <c r="F46" s="32">
        <v>-3.0000000000000001E-5</v>
      </c>
      <c r="G46" s="32">
        <v>0</v>
      </c>
      <c r="H46" s="32">
        <v>-3.0000000000000001E-5</v>
      </c>
      <c r="I46" s="32">
        <v>4.0000000000000003E-5</v>
      </c>
      <c r="J46" s="28"/>
    </row>
    <row r="47" spans="1:10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x14ac:dyDescent="0.3">
      <c r="A48" s="24" t="s">
        <v>36</v>
      </c>
      <c r="B48" s="24" t="s">
        <v>37</v>
      </c>
      <c r="C48" s="25">
        <v>2019</v>
      </c>
      <c r="D48" s="25">
        <v>1686482</v>
      </c>
      <c r="E48" s="25">
        <v>653737</v>
      </c>
      <c r="F48" s="25">
        <v>394061</v>
      </c>
      <c r="G48" s="25">
        <v>4873</v>
      </c>
      <c r="H48" s="25">
        <v>2739153</v>
      </c>
      <c r="I48" s="25">
        <v>28644179</v>
      </c>
      <c r="J48" s="26">
        <v>9.5600000000000004E-2</v>
      </c>
    </row>
    <row r="49" spans="1:10" x14ac:dyDescent="0.3">
      <c r="A49" s="24" t="s">
        <v>36</v>
      </c>
      <c r="B49" s="24" t="s">
        <v>38</v>
      </c>
      <c r="C49" s="25">
        <v>2019</v>
      </c>
      <c r="D49" s="25">
        <v>215434</v>
      </c>
      <c r="E49" s="25">
        <v>9178</v>
      </c>
      <c r="F49" s="25">
        <v>3201</v>
      </c>
      <c r="G49" s="27">
        <v>0</v>
      </c>
      <c r="H49" s="25">
        <v>227813</v>
      </c>
      <c r="I49" s="25">
        <v>792653</v>
      </c>
      <c r="J49" s="26">
        <v>0.28739999999999999</v>
      </c>
    </row>
    <row r="50" spans="1:10" x14ac:dyDescent="0.3">
      <c r="A50" s="24" t="s">
        <v>36</v>
      </c>
      <c r="B50" s="24" t="s">
        <v>39</v>
      </c>
      <c r="C50" s="25">
        <v>2019</v>
      </c>
      <c r="D50" s="25">
        <v>26174</v>
      </c>
      <c r="E50" s="25">
        <v>1171</v>
      </c>
      <c r="F50" s="27">
        <v>730</v>
      </c>
      <c r="G50" s="27">
        <v>0</v>
      </c>
      <c r="H50" s="25">
        <v>28075</v>
      </c>
      <c r="I50" s="25">
        <v>112703</v>
      </c>
      <c r="J50" s="26">
        <v>0.24909999999999999</v>
      </c>
    </row>
    <row r="51" spans="1:10" x14ac:dyDescent="0.3">
      <c r="A51" s="24" t="s">
        <v>36</v>
      </c>
      <c r="B51" s="24" t="s">
        <v>24</v>
      </c>
      <c r="C51" s="28"/>
      <c r="D51" s="29">
        <v>1928090</v>
      </c>
      <c r="E51" s="29">
        <v>664086</v>
      </c>
      <c r="F51" s="29">
        <v>397992</v>
      </c>
      <c r="G51" s="29">
        <v>4873</v>
      </c>
      <c r="H51" s="29">
        <v>2995041</v>
      </c>
      <c r="I51" s="25">
        <v>29549535</v>
      </c>
      <c r="J51" s="26">
        <v>0.1014</v>
      </c>
    </row>
    <row r="52" spans="1:10" x14ac:dyDescent="0.3">
      <c r="A52" s="28"/>
      <c r="B52" s="28"/>
      <c r="C52" s="28"/>
      <c r="D52" s="30">
        <v>1927963</v>
      </c>
      <c r="E52" s="30">
        <v>663992</v>
      </c>
      <c r="F52" s="30">
        <v>397952</v>
      </c>
      <c r="G52" s="30">
        <v>4873</v>
      </c>
      <c r="H52" s="30">
        <v>2994780</v>
      </c>
      <c r="I52" s="30">
        <v>29550659</v>
      </c>
      <c r="J52" s="31">
        <v>0.1018</v>
      </c>
    </row>
    <row r="53" spans="1:10" x14ac:dyDescent="0.3">
      <c r="A53" s="28"/>
      <c r="B53" s="28"/>
      <c r="C53" s="28"/>
      <c r="D53" s="32">
        <v>-6.9999999999999994E-5</v>
      </c>
      <c r="E53" s="32">
        <v>-1.3999999999999999E-4</v>
      </c>
      <c r="F53" s="32">
        <v>-1E-4</v>
      </c>
      <c r="G53" s="32">
        <v>0</v>
      </c>
      <c r="H53" s="32">
        <v>-9.0000000000000006E-5</v>
      </c>
      <c r="I53" s="32">
        <v>4.0000000000000003E-5</v>
      </c>
      <c r="J53" s="28"/>
    </row>
    <row r="54" spans="1:10" x14ac:dyDescent="0.3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 x14ac:dyDescent="0.3">
      <c r="A55" s="24" t="s">
        <v>36</v>
      </c>
      <c r="B55" s="24" t="s">
        <v>37</v>
      </c>
      <c r="C55" s="25">
        <v>2020</v>
      </c>
      <c r="D55" s="25">
        <v>2383498</v>
      </c>
      <c r="E55" s="25">
        <v>568982</v>
      </c>
      <c r="F55" s="25">
        <v>500824</v>
      </c>
      <c r="G55" s="25">
        <v>5364</v>
      </c>
      <c r="H55" s="25">
        <v>3458668</v>
      </c>
      <c r="I55" s="25">
        <v>28786871</v>
      </c>
      <c r="J55" s="26">
        <v>0.1201</v>
      </c>
    </row>
    <row r="56" spans="1:10" x14ac:dyDescent="0.3">
      <c r="A56" s="24" t="s">
        <v>36</v>
      </c>
      <c r="B56" s="24" t="s">
        <v>38</v>
      </c>
      <c r="C56" s="25">
        <v>2020</v>
      </c>
      <c r="D56" s="25">
        <v>197903</v>
      </c>
      <c r="E56" s="25">
        <v>5291</v>
      </c>
      <c r="F56" s="25">
        <v>2055</v>
      </c>
      <c r="G56" s="27">
        <v>2</v>
      </c>
      <c r="H56" s="25">
        <v>205251</v>
      </c>
      <c r="I56" s="25">
        <v>794369</v>
      </c>
      <c r="J56" s="26">
        <v>0.25840000000000002</v>
      </c>
    </row>
    <row r="57" spans="1:10" x14ac:dyDescent="0.3">
      <c r="A57" s="24" t="s">
        <v>36</v>
      </c>
      <c r="B57" s="24" t="s">
        <v>39</v>
      </c>
      <c r="C57" s="25">
        <v>2020</v>
      </c>
      <c r="D57" s="25">
        <v>25560</v>
      </c>
      <c r="E57" s="27">
        <v>435</v>
      </c>
      <c r="F57" s="27">
        <v>227</v>
      </c>
      <c r="G57" s="27">
        <v>0</v>
      </c>
      <c r="H57" s="25">
        <v>26222</v>
      </c>
      <c r="I57" s="25">
        <v>112843</v>
      </c>
      <c r="J57" s="26">
        <v>0.2324</v>
      </c>
    </row>
    <row r="58" spans="1:10" x14ac:dyDescent="0.3">
      <c r="A58" s="24" t="s">
        <v>36</v>
      </c>
      <c r="B58" s="24" t="s">
        <v>24</v>
      </c>
      <c r="C58" s="28"/>
      <c r="D58" s="29">
        <v>2606961</v>
      </c>
      <c r="E58" s="29">
        <v>574708</v>
      </c>
      <c r="F58" s="29">
        <v>503106</v>
      </c>
      <c r="G58" s="29">
        <v>5366</v>
      </c>
      <c r="H58" s="29">
        <v>3690141</v>
      </c>
      <c r="I58" s="25">
        <v>29694083</v>
      </c>
      <c r="J58" s="26">
        <v>0.12429999999999999</v>
      </c>
    </row>
    <row r="59" spans="1:10" x14ac:dyDescent="0.3">
      <c r="A59" s="28"/>
      <c r="B59" s="28"/>
      <c r="C59" s="28"/>
      <c r="D59" s="30">
        <v>2606958</v>
      </c>
      <c r="E59" s="30">
        <v>574708</v>
      </c>
      <c r="F59" s="30">
        <v>503106</v>
      </c>
      <c r="G59" s="30">
        <v>5366</v>
      </c>
      <c r="H59" s="30">
        <v>3690138</v>
      </c>
      <c r="I59" s="30">
        <v>29695207</v>
      </c>
      <c r="J59" s="31">
        <v>0.1249</v>
      </c>
    </row>
    <row r="60" spans="1:10" x14ac:dyDescent="0.3">
      <c r="A60" s="28"/>
      <c r="B60" s="28"/>
      <c r="C60" s="28"/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4.0000000000000003E-5</v>
      </c>
      <c r="J60" s="28"/>
    </row>
    <row r="61" spans="1:10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</row>
    <row r="62" spans="1:10" x14ac:dyDescent="0.3">
      <c r="A62" s="24" t="s">
        <v>36</v>
      </c>
      <c r="B62" s="24" t="s">
        <v>37</v>
      </c>
      <c r="C62" s="25">
        <v>2021</v>
      </c>
      <c r="D62" s="25">
        <v>3116458</v>
      </c>
      <c r="E62" s="25">
        <v>1241040</v>
      </c>
      <c r="F62" s="25">
        <v>421784</v>
      </c>
      <c r="G62" s="25">
        <v>7245</v>
      </c>
      <c r="H62" s="25">
        <v>4786527</v>
      </c>
      <c r="I62" s="25">
        <v>28890007</v>
      </c>
      <c r="J62" s="26">
        <v>0.16569999999999999</v>
      </c>
    </row>
    <row r="63" spans="1:10" x14ac:dyDescent="0.3">
      <c r="A63" s="24" t="s">
        <v>36</v>
      </c>
      <c r="B63" s="24" t="s">
        <v>38</v>
      </c>
      <c r="C63" s="25">
        <v>2021</v>
      </c>
      <c r="D63" s="25">
        <v>214469</v>
      </c>
      <c r="E63" s="25">
        <v>8107</v>
      </c>
      <c r="F63" s="25">
        <v>5349</v>
      </c>
      <c r="G63" s="27">
        <v>2</v>
      </c>
      <c r="H63" s="25">
        <v>227927</v>
      </c>
      <c r="I63" s="25">
        <v>860604</v>
      </c>
      <c r="J63" s="26">
        <v>0.26479999999999998</v>
      </c>
    </row>
    <row r="64" spans="1:10" x14ac:dyDescent="0.3">
      <c r="A64" s="24" t="s">
        <v>36</v>
      </c>
      <c r="B64" s="24" t="s">
        <v>39</v>
      </c>
      <c r="C64" s="25">
        <v>2021</v>
      </c>
      <c r="D64" s="25">
        <v>26260</v>
      </c>
      <c r="E64" s="27">
        <v>897</v>
      </c>
      <c r="F64" s="27">
        <v>935</v>
      </c>
      <c r="G64" s="27">
        <v>0</v>
      </c>
      <c r="H64" s="25">
        <v>28092</v>
      </c>
      <c r="I64" s="25">
        <v>115337</v>
      </c>
      <c r="J64" s="26">
        <v>0.24360000000000001</v>
      </c>
    </row>
    <row r="65" spans="1:10" x14ac:dyDescent="0.3">
      <c r="A65" s="24" t="s">
        <v>36</v>
      </c>
      <c r="B65" s="24" t="s">
        <v>24</v>
      </c>
      <c r="C65" s="28"/>
      <c r="D65" s="29">
        <v>3357187</v>
      </c>
      <c r="E65" s="29">
        <v>1250044</v>
      </c>
      <c r="F65" s="29">
        <v>428068</v>
      </c>
      <c r="G65" s="29">
        <v>7247</v>
      </c>
      <c r="H65" s="29">
        <v>5042546</v>
      </c>
      <c r="I65" s="25">
        <v>29865948</v>
      </c>
      <c r="J65" s="26">
        <v>0.16880000000000001</v>
      </c>
    </row>
    <row r="66" spans="1:10" x14ac:dyDescent="0.3">
      <c r="A66" s="28"/>
      <c r="B66" s="28"/>
      <c r="C66" s="28"/>
      <c r="D66" s="30">
        <v>3357237</v>
      </c>
      <c r="E66" s="30">
        <v>1250101</v>
      </c>
      <c r="F66" s="30">
        <v>428061</v>
      </c>
      <c r="G66" s="30">
        <v>7248</v>
      </c>
      <c r="H66" s="30">
        <v>5042647</v>
      </c>
      <c r="I66" s="30">
        <v>29867351</v>
      </c>
      <c r="J66" s="31">
        <v>0.16980000000000001</v>
      </c>
    </row>
    <row r="67" spans="1:10" x14ac:dyDescent="0.3">
      <c r="A67" s="28"/>
      <c r="B67" s="28"/>
      <c r="C67" s="28"/>
      <c r="D67" s="32">
        <v>1.0000000000000001E-5</v>
      </c>
      <c r="E67" s="32">
        <v>5.0000000000000002E-5</v>
      </c>
      <c r="F67" s="32">
        <v>-2.0000000000000002E-5</v>
      </c>
      <c r="G67" s="32">
        <v>1.3999999999999999E-4</v>
      </c>
      <c r="H67" s="32">
        <v>2.0000000000000002E-5</v>
      </c>
      <c r="I67" s="32">
        <v>5.0000000000000002E-5</v>
      </c>
      <c r="J67" s="28"/>
    </row>
  </sheetData>
  <mergeCells count="5">
    <mergeCell ref="C3:G3"/>
    <mergeCell ref="H3:L3"/>
    <mergeCell ref="M3:Q3"/>
    <mergeCell ref="R3:V3"/>
    <mergeCell ref="A1:N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7670C-39CD-46E9-8867-1E12663E5523}">
  <sheetPr codeName="Hoja3">
    <tabColor rgb="FFFFC000"/>
    <pageSetUpPr fitToPage="1"/>
  </sheetPr>
  <dimension ref="A1:X117"/>
  <sheetViews>
    <sheetView workbookViewId="0">
      <selection activeCell="J25" sqref="J25"/>
    </sheetView>
  </sheetViews>
  <sheetFormatPr baseColWidth="10" defaultColWidth="11.44140625" defaultRowHeight="14.4" x14ac:dyDescent="0.3"/>
  <cols>
    <col min="1" max="1" width="25" style="1" bestFit="1" customWidth="1"/>
    <col min="2" max="5" width="11.44140625" style="1"/>
    <col min="6" max="6" width="11.44140625" style="1" customWidth="1"/>
    <col min="7" max="7" width="11.44140625" style="1"/>
    <col min="8" max="8" width="24.88671875" style="1" customWidth="1"/>
    <col min="9" max="12" width="11.44140625" style="1"/>
    <col min="13" max="13" width="11.44140625" style="1" customWidth="1"/>
    <col min="14" max="14" width="11.44140625" style="1"/>
    <col min="15" max="15" width="24.88671875" style="1" customWidth="1"/>
    <col min="16" max="16" width="15.21875" style="1" customWidth="1"/>
    <col min="17" max="20" width="11.44140625" style="1"/>
    <col min="21" max="21" width="16" style="1" customWidth="1"/>
    <col min="22" max="22" width="14.6640625" style="1" customWidth="1"/>
    <col min="23" max="16384" width="11.44140625" style="1"/>
  </cols>
  <sheetData>
    <row r="1" spans="1:24" ht="25.8" x14ac:dyDescent="0.5">
      <c r="A1" s="170" t="s">
        <v>69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24" ht="15" thickBot="1" x14ac:dyDescent="0.35">
      <c r="R2" s="61"/>
    </row>
    <row r="3" spans="1:24" x14ac:dyDescent="0.3">
      <c r="A3" s="171" t="s">
        <v>0</v>
      </c>
      <c r="B3" s="173">
        <v>2018</v>
      </c>
      <c r="C3" s="174"/>
      <c r="D3" s="174"/>
      <c r="E3" s="175"/>
      <c r="F3" s="173">
        <v>2019</v>
      </c>
      <c r="G3" s="174"/>
      <c r="H3" s="174"/>
      <c r="I3" s="175"/>
      <c r="J3" s="173">
        <v>2020</v>
      </c>
      <c r="K3" s="174"/>
      <c r="L3" s="174"/>
      <c r="M3" s="175"/>
      <c r="N3" s="173">
        <v>2021</v>
      </c>
      <c r="O3" s="174"/>
      <c r="P3" s="174"/>
      <c r="Q3" s="175"/>
      <c r="R3" s="62"/>
    </row>
    <row r="4" spans="1:24" ht="15" thickBot="1" x14ac:dyDescent="0.35">
      <c r="A4" s="172" t="s">
        <v>0</v>
      </c>
      <c r="B4" s="50" t="s">
        <v>51</v>
      </c>
      <c r="C4" s="51" t="s">
        <v>50</v>
      </c>
      <c r="D4" s="51" t="s">
        <v>52</v>
      </c>
      <c r="E4" s="51" t="s">
        <v>53</v>
      </c>
      <c r="F4" s="50" t="s">
        <v>51</v>
      </c>
      <c r="G4" s="51" t="s">
        <v>50</v>
      </c>
      <c r="H4" s="51" t="s">
        <v>52</v>
      </c>
      <c r="I4" s="51" t="s">
        <v>53</v>
      </c>
      <c r="J4" s="50" t="s">
        <v>51</v>
      </c>
      <c r="K4" s="51" t="s">
        <v>50</v>
      </c>
      <c r="L4" s="51" t="s">
        <v>52</v>
      </c>
      <c r="M4" s="51" t="s">
        <v>53</v>
      </c>
      <c r="N4" s="50" t="s">
        <v>51</v>
      </c>
      <c r="O4" s="51" t="s">
        <v>50</v>
      </c>
      <c r="P4" s="51" t="s">
        <v>52</v>
      </c>
      <c r="Q4" s="52" t="s">
        <v>53</v>
      </c>
      <c r="R4" s="63"/>
    </row>
    <row r="5" spans="1:24" x14ac:dyDescent="0.3">
      <c r="A5" s="20" t="s">
        <v>1</v>
      </c>
      <c r="B5" s="64">
        <v>31240</v>
      </c>
      <c r="C5" s="65">
        <v>2698</v>
      </c>
      <c r="D5" s="65">
        <v>1053</v>
      </c>
      <c r="E5" s="66">
        <v>16</v>
      </c>
      <c r="F5" s="64">
        <v>35682</v>
      </c>
      <c r="G5" s="65">
        <v>3933</v>
      </c>
      <c r="H5" s="65">
        <v>2943</v>
      </c>
      <c r="I5" s="66">
        <v>39</v>
      </c>
      <c r="J5" s="64">
        <v>54942</v>
      </c>
      <c r="K5" s="65">
        <v>3744</v>
      </c>
      <c r="L5" s="65">
        <v>3974</v>
      </c>
      <c r="M5" s="66">
        <v>66</v>
      </c>
      <c r="N5" s="64">
        <v>63303</v>
      </c>
      <c r="O5" s="65">
        <v>6267</v>
      </c>
      <c r="P5" s="65">
        <v>3098</v>
      </c>
      <c r="Q5" s="66">
        <v>87</v>
      </c>
      <c r="R5" s="61"/>
      <c r="W5" s="33"/>
      <c r="X5" s="33"/>
    </row>
    <row r="6" spans="1:24" x14ac:dyDescent="0.3">
      <c r="A6" s="20" t="s">
        <v>2</v>
      </c>
      <c r="B6" s="5">
        <v>20132</v>
      </c>
      <c r="C6" s="6">
        <v>2073</v>
      </c>
      <c r="D6" s="6">
        <v>949</v>
      </c>
      <c r="E6" s="7">
        <v>4</v>
      </c>
      <c r="F6" s="5">
        <v>13131</v>
      </c>
      <c r="G6" s="6">
        <v>1686</v>
      </c>
      <c r="H6" s="6">
        <v>1383</v>
      </c>
      <c r="I6" s="7">
        <v>3</v>
      </c>
      <c r="J6" s="5">
        <v>21638</v>
      </c>
      <c r="K6" s="6">
        <v>1353</v>
      </c>
      <c r="L6" s="6">
        <v>2562</v>
      </c>
      <c r="M6" s="7">
        <v>23</v>
      </c>
      <c r="N6" s="5">
        <v>31359</v>
      </c>
      <c r="O6" s="6">
        <v>2427</v>
      </c>
      <c r="P6" s="6">
        <v>2442</v>
      </c>
      <c r="Q6" s="7">
        <v>43</v>
      </c>
      <c r="R6" s="61"/>
      <c r="W6" s="33"/>
      <c r="X6" s="33"/>
    </row>
    <row r="7" spans="1:24" x14ac:dyDescent="0.3">
      <c r="A7" s="20" t="s">
        <v>3</v>
      </c>
      <c r="B7" s="5">
        <v>13809</v>
      </c>
      <c r="C7" s="6">
        <v>683</v>
      </c>
      <c r="D7" s="6">
        <v>719</v>
      </c>
      <c r="E7" s="7">
        <v>3</v>
      </c>
      <c r="F7" s="5">
        <v>10058</v>
      </c>
      <c r="G7" s="6">
        <v>702</v>
      </c>
      <c r="H7" s="6">
        <v>1156</v>
      </c>
      <c r="I7" s="7">
        <v>7</v>
      </c>
      <c r="J7" s="5">
        <v>12955</v>
      </c>
      <c r="K7" s="6">
        <v>491</v>
      </c>
      <c r="L7" s="6">
        <v>1573</v>
      </c>
      <c r="M7" s="7">
        <v>6</v>
      </c>
      <c r="N7" s="5">
        <v>18166</v>
      </c>
      <c r="O7" s="6">
        <v>941</v>
      </c>
      <c r="P7" s="6">
        <v>1664</v>
      </c>
      <c r="Q7" s="7">
        <v>20</v>
      </c>
      <c r="R7" s="61"/>
      <c r="W7" s="33"/>
      <c r="X7" s="33"/>
    </row>
    <row r="8" spans="1:24" x14ac:dyDescent="0.3">
      <c r="A8" s="20" t="s">
        <v>4</v>
      </c>
      <c r="B8" s="5">
        <v>5725</v>
      </c>
      <c r="C8" s="6">
        <v>2254</v>
      </c>
      <c r="D8" s="6">
        <v>383</v>
      </c>
      <c r="E8" s="7">
        <v>1</v>
      </c>
      <c r="F8" s="5">
        <v>5087</v>
      </c>
      <c r="G8" s="6">
        <v>1569</v>
      </c>
      <c r="H8" s="6">
        <v>418</v>
      </c>
      <c r="I8" s="7">
        <v>0</v>
      </c>
      <c r="J8" s="5">
        <v>9474</v>
      </c>
      <c r="K8" s="6">
        <v>1592</v>
      </c>
      <c r="L8" s="6">
        <v>877</v>
      </c>
      <c r="M8" s="7">
        <v>2</v>
      </c>
      <c r="N8" s="5">
        <v>14698</v>
      </c>
      <c r="O8" s="6">
        <v>2654</v>
      </c>
      <c r="P8" s="6">
        <v>902</v>
      </c>
      <c r="Q8" s="7">
        <v>13</v>
      </c>
      <c r="R8" s="61"/>
      <c r="W8" s="33"/>
      <c r="X8" s="33"/>
    </row>
    <row r="9" spans="1:24" x14ac:dyDescent="0.3">
      <c r="A9" s="20" t="s">
        <v>6</v>
      </c>
      <c r="B9" s="5">
        <v>17356</v>
      </c>
      <c r="C9" s="6">
        <v>669</v>
      </c>
      <c r="D9" s="6">
        <v>255</v>
      </c>
      <c r="E9" s="7">
        <v>8</v>
      </c>
      <c r="F9" s="5">
        <v>13975</v>
      </c>
      <c r="G9" s="6">
        <v>637</v>
      </c>
      <c r="H9" s="6">
        <v>589</v>
      </c>
      <c r="I9" s="7">
        <v>5</v>
      </c>
      <c r="J9" s="5">
        <v>15953</v>
      </c>
      <c r="K9" s="6">
        <v>619</v>
      </c>
      <c r="L9" s="6">
        <v>1014</v>
      </c>
      <c r="M9" s="7">
        <v>16</v>
      </c>
      <c r="N9" s="5">
        <v>19261</v>
      </c>
      <c r="O9" s="6">
        <v>827</v>
      </c>
      <c r="P9" s="6">
        <v>960</v>
      </c>
      <c r="Q9" s="7">
        <v>20</v>
      </c>
      <c r="R9" s="61"/>
      <c r="W9" s="33"/>
      <c r="X9" s="33"/>
    </row>
    <row r="10" spans="1:24" x14ac:dyDescent="0.3">
      <c r="A10" s="20" t="s">
        <v>7</v>
      </c>
      <c r="B10" s="5">
        <v>43647</v>
      </c>
      <c r="C10" s="6">
        <v>3610</v>
      </c>
      <c r="D10" s="6">
        <v>1246</v>
      </c>
      <c r="E10" s="7">
        <v>39</v>
      </c>
      <c r="F10" s="5">
        <v>33265</v>
      </c>
      <c r="G10" s="6">
        <v>3118</v>
      </c>
      <c r="H10" s="6">
        <v>2898</v>
      </c>
      <c r="I10" s="7">
        <v>84</v>
      </c>
      <c r="J10" s="5">
        <v>44914</v>
      </c>
      <c r="K10" s="6">
        <v>3196</v>
      </c>
      <c r="L10" s="6">
        <v>4167</v>
      </c>
      <c r="M10" s="7">
        <v>154</v>
      </c>
      <c r="N10" s="5">
        <v>57942</v>
      </c>
      <c r="O10" s="6">
        <v>5186</v>
      </c>
      <c r="P10" s="6">
        <v>3965</v>
      </c>
      <c r="Q10" s="7">
        <v>197</v>
      </c>
      <c r="R10" s="61"/>
      <c r="W10" s="33"/>
      <c r="X10" s="33"/>
    </row>
    <row r="11" spans="1:24" x14ac:dyDescent="0.3">
      <c r="A11" s="20" t="s">
        <v>8</v>
      </c>
      <c r="B11" s="5">
        <v>23956</v>
      </c>
      <c r="C11" s="6">
        <v>2126</v>
      </c>
      <c r="D11" s="6">
        <v>875</v>
      </c>
      <c r="E11" s="7">
        <v>26</v>
      </c>
      <c r="F11" s="5">
        <v>27551</v>
      </c>
      <c r="G11" s="6">
        <v>2492</v>
      </c>
      <c r="H11" s="6">
        <v>2302</v>
      </c>
      <c r="I11" s="7">
        <v>67</v>
      </c>
      <c r="J11" s="5">
        <v>35558</v>
      </c>
      <c r="K11" s="6">
        <v>2391</v>
      </c>
      <c r="L11" s="6">
        <v>3141</v>
      </c>
      <c r="M11" s="7">
        <v>96</v>
      </c>
      <c r="N11" s="5">
        <v>34598</v>
      </c>
      <c r="O11" s="6">
        <v>4161</v>
      </c>
      <c r="P11" s="6">
        <v>2859</v>
      </c>
      <c r="Q11" s="7">
        <v>81</v>
      </c>
      <c r="R11" s="61"/>
      <c r="W11" s="33"/>
      <c r="X11" s="33"/>
    </row>
    <row r="12" spans="1:24" x14ac:dyDescent="0.3">
      <c r="A12" s="20" t="s">
        <v>9</v>
      </c>
      <c r="B12" s="5">
        <v>136197</v>
      </c>
      <c r="C12" s="6">
        <v>21297</v>
      </c>
      <c r="D12" s="6">
        <v>6969</v>
      </c>
      <c r="E12" s="7">
        <v>168</v>
      </c>
      <c r="F12" s="5">
        <v>120192</v>
      </c>
      <c r="G12" s="6">
        <v>25298</v>
      </c>
      <c r="H12" s="6">
        <v>19496</v>
      </c>
      <c r="I12" s="7">
        <v>285</v>
      </c>
      <c r="J12" s="5">
        <v>160647</v>
      </c>
      <c r="K12" s="6">
        <v>24509</v>
      </c>
      <c r="L12" s="6">
        <v>15615</v>
      </c>
      <c r="M12" s="7">
        <v>425</v>
      </c>
      <c r="N12" s="5">
        <v>230353</v>
      </c>
      <c r="O12" s="6">
        <v>42392</v>
      </c>
      <c r="P12" s="6">
        <v>18655</v>
      </c>
      <c r="Q12" s="7">
        <v>641</v>
      </c>
      <c r="R12" s="61"/>
      <c r="W12" s="33"/>
      <c r="X12" s="33"/>
    </row>
    <row r="13" spans="1:24" x14ac:dyDescent="0.3">
      <c r="A13" s="20" t="s">
        <v>11</v>
      </c>
      <c r="B13" s="5">
        <v>63448</v>
      </c>
      <c r="C13" s="6">
        <v>4279</v>
      </c>
      <c r="D13" s="6">
        <v>1149</v>
      </c>
      <c r="E13" s="7">
        <v>25</v>
      </c>
      <c r="F13" s="5">
        <v>46225</v>
      </c>
      <c r="G13" s="6">
        <v>4152</v>
      </c>
      <c r="H13" s="6">
        <v>7028</v>
      </c>
      <c r="I13" s="7">
        <v>90</v>
      </c>
      <c r="J13" s="5">
        <v>60261</v>
      </c>
      <c r="K13" s="6">
        <v>4648</v>
      </c>
      <c r="L13" s="6">
        <v>4622</v>
      </c>
      <c r="M13" s="7">
        <v>182</v>
      </c>
      <c r="N13" s="5">
        <v>65222</v>
      </c>
      <c r="O13" s="6">
        <v>6803</v>
      </c>
      <c r="P13" s="6">
        <v>3840</v>
      </c>
      <c r="Q13" s="7">
        <v>220</v>
      </c>
      <c r="R13" s="61"/>
      <c r="W13" s="33"/>
      <c r="X13" s="33"/>
    </row>
    <row r="14" spans="1:24" x14ac:dyDescent="0.3">
      <c r="A14" s="20" t="s">
        <v>12</v>
      </c>
      <c r="B14" s="5">
        <v>5372</v>
      </c>
      <c r="C14" s="6">
        <v>1252</v>
      </c>
      <c r="D14" s="6">
        <v>366</v>
      </c>
      <c r="E14" s="7">
        <v>30</v>
      </c>
      <c r="F14" s="5">
        <v>6824</v>
      </c>
      <c r="G14" s="6">
        <v>1136</v>
      </c>
      <c r="H14" s="6">
        <v>461</v>
      </c>
      <c r="I14" s="7">
        <v>25</v>
      </c>
      <c r="J14" s="5">
        <v>9044</v>
      </c>
      <c r="K14" s="6">
        <v>1058</v>
      </c>
      <c r="L14" s="6">
        <v>896</v>
      </c>
      <c r="M14" s="7">
        <v>34</v>
      </c>
      <c r="N14" s="5">
        <v>9886</v>
      </c>
      <c r="O14" s="6">
        <v>1725</v>
      </c>
      <c r="P14" s="6">
        <v>1032</v>
      </c>
      <c r="Q14" s="7">
        <v>59</v>
      </c>
      <c r="R14" s="61"/>
      <c r="W14" s="33"/>
      <c r="X14" s="33"/>
    </row>
    <row r="15" spans="1:24" x14ac:dyDescent="0.3">
      <c r="A15" s="20" t="s">
        <v>13</v>
      </c>
      <c r="B15" s="5">
        <v>20066</v>
      </c>
      <c r="C15" s="6">
        <v>2439</v>
      </c>
      <c r="D15" s="6">
        <v>973</v>
      </c>
      <c r="E15" s="7">
        <v>15</v>
      </c>
      <c r="F15" s="5">
        <v>18345</v>
      </c>
      <c r="G15" s="6">
        <v>2632</v>
      </c>
      <c r="H15" s="6">
        <v>2437</v>
      </c>
      <c r="I15" s="7">
        <v>29</v>
      </c>
      <c r="J15" s="5">
        <v>22198</v>
      </c>
      <c r="K15" s="6">
        <v>2944</v>
      </c>
      <c r="L15" s="6">
        <v>3792</v>
      </c>
      <c r="M15" s="7">
        <v>40</v>
      </c>
      <c r="N15" s="5">
        <v>27959</v>
      </c>
      <c r="O15" s="6">
        <v>5228</v>
      </c>
      <c r="P15" s="6">
        <v>4780</v>
      </c>
      <c r="Q15" s="7">
        <v>57</v>
      </c>
      <c r="R15" s="61"/>
      <c r="W15" s="33"/>
      <c r="X15" s="33"/>
    </row>
    <row r="16" spans="1:24" x14ac:dyDescent="0.3">
      <c r="A16" s="20" t="s">
        <v>14</v>
      </c>
      <c r="B16" s="5">
        <v>6650</v>
      </c>
      <c r="C16" s="6">
        <v>556</v>
      </c>
      <c r="D16" s="6">
        <v>158</v>
      </c>
      <c r="E16" s="7">
        <v>3</v>
      </c>
      <c r="F16" s="5">
        <v>5967</v>
      </c>
      <c r="G16" s="6">
        <v>587</v>
      </c>
      <c r="H16" s="6">
        <v>455</v>
      </c>
      <c r="I16" s="7">
        <v>7</v>
      </c>
      <c r="J16" s="5">
        <v>7830</v>
      </c>
      <c r="K16" s="6">
        <v>611</v>
      </c>
      <c r="L16" s="6">
        <v>566</v>
      </c>
      <c r="M16" s="7">
        <v>17</v>
      </c>
      <c r="N16" s="5">
        <v>10056</v>
      </c>
      <c r="O16" s="6">
        <v>874</v>
      </c>
      <c r="P16" s="6">
        <v>586</v>
      </c>
      <c r="Q16" s="7">
        <v>21</v>
      </c>
      <c r="R16" s="61"/>
      <c r="W16" s="33"/>
      <c r="X16" s="33"/>
    </row>
    <row r="17" spans="1:24" x14ac:dyDescent="0.3">
      <c r="A17" s="20" t="s">
        <v>15</v>
      </c>
      <c r="B17" s="5">
        <v>132495</v>
      </c>
      <c r="C17" s="6">
        <v>19158</v>
      </c>
      <c r="D17" s="6">
        <v>4570</v>
      </c>
      <c r="E17" s="7">
        <v>189</v>
      </c>
      <c r="F17" s="5">
        <v>116320</v>
      </c>
      <c r="G17" s="6">
        <v>14720</v>
      </c>
      <c r="H17" s="6">
        <v>9874</v>
      </c>
      <c r="I17" s="7">
        <v>317</v>
      </c>
      <c r="J17" s="5">
        <v>149553</v>
      </c>
      <c r="K17" s="6">
        <v>16395</v>
      </c>
      <c r="L17" s="6">
        <v>17699</v>
      </c>
      <c r="M17" s="7">
        <v>713</v>
      </c>
      <c r="N17" s="5">
        <v>196997</v>
      </c>
      <c r="O17" s="6">
        <v>25961</v>
      </c>
      <c r="P17" s="6">
        <v>18266</v>
      </c>
      <c r="Q17" s="7">
        <v>774</v>
      </c>
      <c r="R17" s="61"/>
      <c r="W17" s="33"/>
      <c r="X17" s="33"/>
    </row>
    <row r="18" spans="1:24" x14ac:dyDescent="0.3">
      <c r="A18" s="20" t="s">
        <v>16</v>
      </c>
      <c r="B18" s="5">
        <v>10407</v>
      </c>
      <c r="C18" s="6">
        <v>384</v>
      </c>
      <c r="D18" s="6">
        <v>256</v>
      </c>
      <c r="E18" s="7">
        <v>3</v>
      </c>
      <c r="F18" s="5">
        <v>7471</v>
      </c>
      <c r="G18" s="6">
        <v>362</v>
      </c>
      <c r="H18" s="6">
        <v>470</v>
      </c>
      <c r="I18" s="7">
        <v>47</v>
      </c>
      <c r="J18" s="5">
        <v>10134</v>
      </c>
      <c r="K18" s="6">
        <v>363</v>
      </c>
      <c r="L18" s="6">
        <v>803</v>
      </c>
      <c r="M18" s="7">
        <v>14</v>
      </c>
      <c r="N18" s="5">
        <v>11976</v>
      </c>
      <c r="O18" s="6">
        <v>622</v>
      </c>
      <c r="P18" s="6">
        <v>638</v>
      </c>
      <c r="Q18" s="7">
        <v>19</v>
      </c>
      <c r="R18" s="61"/>
      <c r="W18" s="33"/>
      <c r="X18" s="33"/>
    </row>
    <row r="19" spans="1:24" x14ac:dyDescent="0.3">
      <c r="A19" s="20" t="s">
        <v>17</v>
      </c>
      <c r="B19" s="5">
        <v>14127</v>
      </c>
      <c r="C19" s="6">
        <v>1102</v>
      </c>
      <c r="D19" s="6">
        <v>327</v>
      </c>
      <c r="E19" s="7">
        <v>10</v>
      </c>
      <c r="F19" s="5">
        <v>9905</v>
      </c>
      <c r="G19" s="6">
        <v>928</v>
      </c>
      <c r="H19" s="6">
        <v>729</v>
      </c>
      <c r="I19" s="7">
        <v>23</v>
      </c>
      <c r="J19" s="5">
        <v>13264</v>
      </c>
      <c r="K19" s="6">
        <v>1012</v>
      </c>
      <c r="L19" s="6">
        <v>1074</v>
      </c>
      <c r="M19" s="7">
        <v>38</v>
      </c>
      <c r="N19" s="5">
        <v>18153</v>
      </c>
      <c r="O19" s="6">
        <v>1569</v>
      </c>
      <c r="P19" s="6">
        <v>1060</v>
      </c>
      <c r="Q19" s="7">
        <v>43</v>
      </c>
      <c r="R19" s="61"/>
      <c r="W19" s="33"/>
      <c r="X19" s="33"/>
    </row>
    <row r="20" spans="1:24" x14ac:dyDescent="0.3">
      <c r="A20" s="20" t="s">
        <v>18</v>
      </c>
      <c r="B20" s="5">
        <v>55020</v>
      </c>
      <c r="C20" s="6">
        <v>1415</v>
      </c>
      <c r="D20" s="6">
        <v>1230</v>
      </c>
      <c r="E20" s="7">
        <v>28</v>
      </c>
      <c r="F20" s="5">
        <v>28631</v>
      </c>
      <c r="G20" s="6">
        <v>1022</v>
      </c>
      <c r="H20" s="6">
        <v>1711</v>
      </c>
      <c r="I20" s="7">
        <v>27</v>
      </c>
      <c r="J20" s="5">
        <v>35258</v>
      </c>
      <c r="K20" s="6">
        <v>1033</v>
      </c>
      <c r="L20" s="6">
        <v>3116</v>
      </c>
      <c r="M20" s="7">
        <v>71</v>
      </c>
      <c r="N20" s="5">
        <v>45907</v>
      </c>
      <c r="O20" s="6">
        <v>2218</v>
      </c>
      <c r="P20" s="6">
        <v>3595</v>
      </c>
      <c r="Q20" s="7">
        <v>77</v>
      </c>
      <c r="R20" s="61"/>
      <c r="W20" s="33"/>
      <c r="X20" s="33"/>
    </row>
    <row r="21" spans="1:24" ht="15" thickBot="1" x14ac:dyDescent="0.35">
      <c r="A21" s="21" t="s">
        <v>24</v>
      </c>
      <c r="B21" s="16">
        <f t="shared" ref="B21:E21" si="0">SUM(B5:B20)</f>
        <v>599647</v>
      </c>
      <c r="C21" s="17">
        <f t="shared" si="0"/>
        <v>65995</v>
      </c>
      <c r="D21" s="17">
        <f t="shared" si="0"/>
        <v>21478</v>
      </c>
      <c r="E21" s="18">
        <f t="shared" si="0"/>
        <v>568</v>
      </c>
      <c r="F21" s="16">
        <f t="shared" ref="F21:Q21" si="1">SUM(F5:F20)</f>
        <v>498629</v>
      </c>
      <c r="G21" s="17">
        <f t="shared" si="1"/>
        <v>64974</v>
      </c>
      <c r="H21" s="17">
        <f t="shared" si="1"/>
        <v>54350</v>
      </c>
      <c r="I21" s="18">
        <f t="shared" si="1"/>
        <v>1055</v>
      </c>
      <c r="J21" s="16">
        <f t="shared" si="1"/>
        <v>663623</v>
      </c>
      <c r="K21" s="17">
        <f t="shared" si="1"/>
        <v>65959</v>
      </c>
      <c r="L21" s="17">
        <f t="shared" si="1"/>
        <v>65491</v>
      </c>
      <c r="M21" s="18">
        <f t="shared" si="1"/>
        <v>1897</v>
      </c>
      <c r="N21" s="16">
        <f t="shared" si="1"/>
        <v>855836</v>
      </c>
      <c r="O21" s="17">
        <f t="shared" si="1"/>
        <v>109855</v>
      </c>
      <c r="P21" s="17">
        <f t="shared" si="1"/>
        <v>68342</v>
      </c>
      <c r="Q21" s="18">
        <f t="shared" si="1"/>
        <v>2372</v>
      </c>
      <c r="R21" s="61"/>
      <c r="W21" s="33"/>
      <c r="X21" s="33"/>
    </row>
    <row r="22" spans="1:24" x14ac:dyDescent="0.3">
      <c r="E22" s="1">
        <f>SUM(B21:E21)</f>
        <v>687688</v>
      </c>
      <c r="I22" s="1">
        <f>SUM(F21:I21)</f>
        <v>619008</v>
      </c>
      <c r="M22" s="1">
        <f>SUM(J21:M21)</f>
        <v>796970</v>
      </c>
      <c r="P22" s="1" t="s">
        <v>95</v>
      </c>
      <c r="Q22" s="1">
        <f>SUM(N21:Q21)</f>
        <v>1036405</v>
      </c>
    </row>
    <row r="23" spans="1:24" x14ac:dyDescent="0.3">
      <c r="P23" s="76" t="s">
        <v>96</v>
      </c>
      <c r="Q23" s="76">
        <f>+[1]Portada!$D$8</f>
        <v>1038721</v>
      </c>
    </row>
    <row r="24" spans="1:24" x14ac:dyDescent="0.3">
      <c r="P24" s="76"/>
      <c r="Q24" s="76">
        <f>+Q23-Q22</f>
        <v>2316</v>
      </c>
    </row>
    <row r="26" spans="1:24" ht="15" thickBot="1" x14ac:dyDescent="0.35"/>
    <row r="27" spans="1:24" ht="29.4" thickBot="1" x14ac:dyDescent="0.6">
      <c r="A27" s="176" t="s">
        <v>71</v>
      </c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8"/>
    </row>
    <row r="28" spans="1:24" x14ac:dyDescent="0.3">
      <c r="A28" s="22"/>
      <c r="B28"/>
      <c r="C28"/>
      <c r="D28"/>
      <c r="E28"/>
      <c r="F28"/>
      <c r="G28"/>
      <c r="H28"/>
      <c r="I28"/>
      <c r="J28"/>
    </row>
    <row r="29" spans="1:24" x14ac:dyDescent="0.3">
      <c r="A29" s="28" t="s">
        <v>78</v>
      </c>
      <c r="F29" s="23"/>
      <c r="G29" s="23"/>
      <c r="H29" s="28" t="s">
        <v>82</v>
      </c>
      <c r="O29" s="28" t="s">
        <v>81</v>
      </c>
    </row>
    <row r="30" spans="1:24" x14ac:dyDescent="0.3">
      <c r="A30" s="165" t="s">
        <v>0</v>
      </c>
      <c r="B30" s="162" t="s">
        <v>43</v>
      </c>
      <c r="C30" s="163"/>
      <c r="D30" s="163"/>
      <c r="E30" s="164"/>
      <c r="F30" s="25"/>
      <c r="G30" s="25"/>
      <c r="H30" s="165" t="s">
        <v>0</v>
      </c>
      <c r="I30" s="162" t="s">
        <v>52</v>
      </c>
      <c r="J30" s="163"/>
      <c r="K30" s="163"/>
      <c r="L30" s="164"/>
      <c r="O30" s="165" t="s">
        <v>0</v>
      </c>
      <c r="P30" s="167">
        <v>2021</v>
      </c>
      <c r="Q30" s="168"/>
      <c r="R30" s="168"/>
      <c r="S30" s="168"/>
      <c r="T30" s="169"/>
    </row>
    <row r="31" spans="1:24" ht="26.4" x14ac:dyDescent="0.3">
      <c r="A31" s="166" t="s">
        <v>0</v>
      </c>
      <c r="B31" s="40">
        <v>2018</v>
      </c>
      <c r="C31" s="40">
        <v>2019</v>
      </c>
      <c r="D31" s="40">
        <v>2020</v>
      </c>
      <c r="E31" s="41">
        <v>2021</v>
      </c>
      <c r="F31" s="55"/>
      <c r="G31" s="56"/>
      <c r="H31" s="166" t="s">
        <v>0</v>
      </c>
      <c r="I31" s="40">
        <v>2018</v>
      </c>
      <c r="J31" s="40">
        <v>2019</v>
      </c>
      <c r="K31" s="40">
        <v>2020</v>
      </c>
      <c r="L31" s="41">
        <v>2021</v>
      </c>
      <c r="M31" s="55"/>
      <c r="N31" s="56"/>
      <c r="O31" s="166" t="s">
        <v>0</v>
      </c>
      <c r="P31" s="41" t="s">
        <v>51</v>
      </c>
      <c r="Q31" s="41" t="s">
        <v>50</v>
      </c>
      <c r="R31" s="41" t="s">
        <v>52</v>
      </c>
      <c r="S31" s="41" t="s">
        <v>53</v>
      </c>
      <c r="T31" s="41" t="s">
        <v>46</v>
      </c>
    </row>
    <row r="32" spans="1:24" x14ac:dyDescent="0.3">
      <c r="A32" s="42" t="s">
        <v>1</v>
      </c>
      <c r="B32" s="6">
        <v>35007</v>
      </c>
      <c r="C32" s="6">
        <v>42597</v>
      </c>
      <c r="D32" s="6">
        <v>62726</v>
      </c>
      <c r="E32" s="6">
        <v>72755</v>
      </c>
      <c r="F32" s="57"/>
      <c r="G32" s="57"/>
      <c r="H32" s="42" t="s">
        <v>1</v>
      </c>
      <c r="I32" s="6">
        <v>1053</v>
      </c>
      <c r="J32" s="6">
        <v>2943</v>
      </c>
      <c r="K32" s="6">
        <v>3974</v>
      </c>
      <c r="L32" s="6">
        <v>3098</v>
      </c>
      <c r="M32" s="58"/>
      <c r="N32" s="59"/>
      <c r="O32" s="46" t="s">
        <v>1</v>
      </c>
      <c r="P32" s="6">
        <v>63303</v>
      </c>
      <c r="Q32" s="6">
        <v>6267</v>
      </c>
      <c r="R32" s="6">
        <v>3098</v>
      </c>
      <c r="S32" s="6">
        <v>87</v>
      </c>
      <c r="T32" s="6">
        <f>SUM(P32:S32)</f>
        <v>72755</v>
      </c>
    </row>
    <row r="33" spans="1:20" x14ac:dyDescent="0.3">
      <c r="A33" s="42" t="s">
        <v>2</v>
      </c>
      <c r="B33" s="6">
        <v>23158</v>
      </c>
      <c r="C33" s="6">
        <v>16203</v>
      </c>
      <c r="D33" s="6">
        <v>25576</v>
      </c>
      <c r="E33" s="6">
        <v>36271</v>
      </c>
      <c r="F33" s="57"/>
      <c r="G33" s="57"/>
      <c r="H33" s="42" t="s">
        <v>2</v>
      </c>
      <c r="I33" s="6">
        <v>949</v>
      </c>
      <c r="J33" s="6">
        <v>1383</v>
      </c>
      <c r="K33" s="6">
        <v>2562</v>
      </c>
      <c r="L33" s="6">
        <v>2442</v>
      </c>
      <c r="M33" s="58"/>
      <c r="N33" s="59"/>
      <c r="O33" s="46" t="s">
        <v>2</v>
      </c>
      <c r="P33" s="6">
        <v>31359</v>
      </c>
      <c r="Q33" s="6">
        <v>2427</v>
      </c>
      <c r="R33" s="6">
        <v>2442</v>
      </c>
      <c r="S33" s="6">
        <v>43</v>
      </c>
      <c r="T33" s="6">
        <f t="shared" ref="T33:T47" si="2">SUM(P33:S33)</f>
        <v>36271</v>
      </c>
    </row>
    <row r="34" spans="1:20" x14ac:dyDescent="0.3">
      <c r="A34" s="42" t="s">
        <v>3</v>
      </c>
      <c r="B34" s="6">
        <v>15214</v>
      </c>
      <c r="C34" s="6">
        <v>11923</v>
      </c>
      <c r="D34" s="6">
        <v>15025</v>
      </c>
      <c r="E34" s="6">
        <v>20791</v>
      </c>
      <c r="F34" s="57"/>
      <c r="G34" s="57"/>
      <c r="H34" s="42" t="s">
        <v>3</v>
      </c>
      <c r="I34" s="6">
        <v>719</v>
      </c>
      <c r="J34" s="6">
        <v>1156</v>
      </c>
      <c r="K34" s="6">
        <v>1573</v>
      </c>
      <c r="L34" s="6">
        <v>1664</v>
      </c>
      <c r="M34" s="58"/>
      <c r="N34" s="59"/>
      <c r="O34" s="46" t="s">
        <v>3</v>
      </c>
      <c r="P34" s="6">
        <v>18166</v>
      </c>
      <c r="Q34" s="6">
        <v>941</v>
      </c>
      <c r="R34" s="6">
        <v>1664</v>
      </c>
      <c r="S34" s="6">
        <v>20</v>
      </c>
      <c r="T34" s="6">
        <f t="shared" si="2"/>
        <v>20791</v>
      </c>
    </row>
    <row r="35" spans="1:20" x14ac:dyDescent="0.3">
      <c r="A35" s="42" t="s">
        <v>4</v>
      </c>
      <c r="B35" s="6">
        <v>8363</v>
      </c>
      <c r="C35" s="6">
        <v>7074</v>
      </c>
      <c r="D35" s="6">
        <v>11945</v>
      </c>
      <c r="E35" s="6">
        <v>18267</v>
      </c>
      <c r="F35" s="57"/>
      <c r="G35" s="57"/>
      <c r="H35" s="42" t="s">
        <v>4</v>
      </c>
      <c r="I35" s="6">
        <v>383</v>
      </c>
      <c r="J35" s="6">
        <v>418</v>
      </c>
      <c r="K35" s="6">
        <v>877</v>
      </c>
      <c r="L35" s="6">
        <v>902</v>
      </c>
      <c r="M35" s="58"/>
      <c r="N35" s="59"/>
      <c r="O35" s="46" t="s">
        <v>4</v>
      </c>
      <c r="P35" s="6">
        <v>14698</v>
      </c>
      <c r="Q35" s="6">
        <v>2654</v>
      </c>
      <c r="R35" s="6">
        <v>902</v>
      </c>
      <c r="S35" s="6">
        <v>13</v>
      </c>
      <c r="T35" s="6">
        <f t="shared" si="2"/>
        <v>18267</v>
      </c>
    </row>
    <row r="36" spans="1:20" x14ac:dyDescent="0.3">
      <c r="A36" s="42" t="s">
        <v>6</v>
      </c>
      <c r="B36" s="6">
        <v>18288</v>
      </c>
      <c r="C36" s="6">
        <v>15206</v>
      </c>
      <c r="D36" s="6">
        <v>17602</v>
      </c>
      <c r="E36" s="6">
        <v>21068</v>
      </c>
      <c r="F36" s="57"/>
      <c r="G36" s="57"/>
      <c r="H36" s="42" t="s">
        <v>6</v>
      </c>
      <c r="I36" s="6">
        <v>255</v>
      </c>
      <c r="J36" s="6">
        <v>589</v>
      </c>
      <c r="K36" s="6">
        <v>1014</v>
      </c>
      <c r="L36" s="6">
        <v>960</v>
      </c>
      <c r="M36" s="58"/>
      <c r="N36" s="59"/>
      <c r="O36" s="46" t="s">
        <v>6</v>
      </c>
      <c r="P36" s="6">
        <v>19261</v>
      </c>
      <c r="Q36" s="6">
        <v>827</v>
      </c>
      <c r="R36" s="6">
        <v>960</v>
      </c>
      <c r="S36" s="6">
        <v>20</v>
      </c>
      <c r="T36" s="6">
        <f t="shared" si="2"/>
        <v>21068</v>
      </c>
    </row>
    <row r="37" spans="1:20" x14ac:dyDescent="0.3">
      <c r="A37" s="42" t="s">
        <v>7</v>
      </c>
      <c r="B37" s="6">
        <v>48542</v>
      </c>
      <c r="C37" s="6">
        <v>39365</v>
      </c>
      <c r="D37" s="6">
        <v>52431</v>
      </c>
      <c r="E37" s="6">
        <v>67290</v>
      </c>
      <c r="F37" s="57"/>
      <c r="G37" s="57"/>
      <c r="H37" s="42" t="s">
        <v>7</v>
      </c>
      <c r="I37" s="6">
        <v>1246</v>
      </c>
      <c r="J37" s="6">
        <v>2898</v>
      </c>
      <c r="K37" s="6">
        <v>4167</v>
      </c>
      <c r="L37" s="6">
        <v>3965</v>
      </c>
      <c r="M37" s="58"/>
      <c r="N37" s="59"/>
      <c r="O37" s="46" t="s">
        <v>7</v>
      </c>
      <c r="P37" s="6">
        <v>57942</v>
      </c>
      <c r="Q37" s="6">
        <v>5186</v>
      </c>
      <c r="R37" s="6">
        <v>3965</v>
      </c>
      <c r="S37" s="6">
        <v>197</v>
      </c>
      <c r="T37" s="6">
        <f t="shared" si="2"/>
        <v>67290</v>
      </c>
    </row>
    <row r="38" spans="1:20" x14ac:dyDescent="0.3">
      <c r="A38" s="42" t="s">
        <v>8</v>
      </c>
      <c r="B38" s="6">
        <v>26983</v>
      </c>
      <c r="C38" s="6">
        <v>32412</v>
      </c>
      <c r="D38" s="6">
        <v>41186</v>
      </c>
      <c r="E38" s="6">
        <v>41699</v>
      </c>
      <c r="F38" s="57"/>
      <c r="G38" s="57"/>
      <c r="H38" s="42" t="s">
        <v>8</v>
      </c>
      <c r="I38" s="6">
        <v>875</v>
      </c>
      <c r="J38" s="6">
        <v>2302</v>
      </c>
      <c r="K38" s="6">
        <v>3141</v>
      </c>
      <c r="L38" s="6">
        <v>2859</v>
      </c>
      <c r="M38" s="58"/>
      <c r="N38" s="59"/>
      <c r="O38" s="46" t="s">
        <v>8</v>
      </c>
      <c r="P38" s="6">
        <v>34598</v>
      </c>
      <c r="Q38" s="6">
        <v>4161</v>
      </c>
      <c r="R38" s="6">
        <v>2859</v>
      </c>
      <c r="S38" s="6">
        <v>81</v>
      </c>
      <c r="T38" s="6">
        <f t="shared" si="2"/>
        <v>41699</v>
      </c>
    </row>
    <row r="39" spans="1:20" x14ac:dyDescent="0.3">
      <c r="A39" s="42" t="s">
        <v>9</v>
      </c>
      <c r="B39" s="6">
        <v>164631</v>
      </c>
      <c r="C39" s="6">
        <v>165271</v>
      </c>
      <c r="D39" s="6">
        <v>201196</v>
      </c>
      <c r="E39" s="6">
        <v>292041</v>
      </c>
      <c r="F39" s="57"/>
      <c r="G39" s="57"/>
      <c r="H39" s="42" t="s">
        <v>9</v>
      </c>
      <c r="I39" s="6">
        <v>6969</v>
      </c>
      <c r="J39" s="6">
        <v>19496</v>
      </c>
      <c r="K39" s="6">
        <v>15615</v>
      </c>
      <c r="L39" s="6">
        <v>18655</v>
      </c>
      <c r="M39" s="58"/>
      <c r="N39" s="59"/>
      <c r="O39" s="46" t="s">
        <v>9</v>
      </c>
      <c r="P39" s="6">
        <v>230353</v>
      </c>
      <c r="Q39" s="6">
        <v>42392</v>
      </c>
      <c r="R39" s="6">
        <v>18655</v>
      </c>
      <c r="S39" s="6">
        <v>641</v>
      </c>
      <c r="T39" s="6">
        <f t="shared" si="2"/>
        <v>292041</v>
      </c>
    </row>
    <row r="40" spans="1:20" x14ac:dyDescent="0.3">
      <c r="A40" s="42" t="s">
        <v>11</v>
      </c>
      <c r="B40" s="6">
        <v>68901</v>
      </c>
      <c r="C40" s="6">
        <v>57495</v>
      </c>
      <c r="D40" s="6">
        <v>69713</v>
      </c>
      <c r="E40" s="6">
        <v>76085</v>
      </c>
      <c r="F40" s="57"/>
      <c r="G40" s="57"/>
      <c r="H40" s="42" t="s">
        <v>11</v>
      </c>
      <c r="I40" s="6">
        <v>1149</v>
      </c>
      <c r="J40" s="6">
        <v>7028</v>
      </c>
      <c r="K40" s="6">
        <v>4622</v>
      </c>
      <c r="L40" s="6">
        <v>3840</v>
      </c>
      <c r="M40" s="58"/>
      <c r="N40" s="59"/>
      <c r="O40" s="46" t="s">
        <v>11</v>
      </c>
      <c r="P40" s="6">
        <v>65222</v>
      </c>
      <c r="Q40" s="6">
        <v>6803</v>
      </c>
      <c r="R40" s="6">
        <v>3840</v>
      </c>
      <c r="S40" s="6">
        <v>220</v>
      </c>
      <c r="T40" s="6">
        <f t="shared" si="2"/>
        <v>76085</v>
      </c>
    </row>
    <row r="41" spans="1:20" x14ac:dyDescent="0.3">
      <c r="A41" s="42" t="s">
        <v>12</v>
      </c>
      <c r="B41" s="6">
        <v>7020</v>
      </c>
      <c r="C41" s="6">
        <v>8446</v>
      </c>
      <c r="D41" s="6">
        <v>11032</v>
      </c>
      <c r="E41" s="6">
        <v>12702</v>
      </c>
      <c r="F41" s="57"/>
      <c r="G41" s="57"/>
      <c r="H41" s="42" t="s">
        <v>12</v>
      </c>
      <c r="I41" s="6">
        <v>366</v>
      </c>
      <c r="J41" s="6">
        <v>461</v>
      </c>
      <c r="K41" s="6">
        <v>896</v>
      </c>
      <c r="L41" s="6">
        <v>1032</v>
      </c>
      <c r="M41" s="58"/>
      <c r="N41" s="59"/>
      <c r="O41" s="46" t="s">
        <v>12</v>
      </c>
      <c r="P41" s="6">
        <v>9886</v>
      </c>
      <c r="Q41" s="6">
        <v>1725</v>
      </c>
      <c r="R41" s="6">
        <v>1032</v>
      </c>
      <c r="S41" s="6">
        <v>59</v>
      </c>
      <c r="T41" s="6">
        <f t="shared" si="2"/>
        <v>12702</v>
      </c>
    </row>
    <row r="42" spans="1:20" x14ac:dyDescent="0.3">
      <c r="A42" s="42" t="s">
        <v>13</v>
      </c>
      <c r="B42" s="6">
        <v>23493</v>
      </c>
      <c r="C42" s="6">
        <v>23443</v>
      </c>
      <c r="D42" s="6">
        <v>28974</v>
      </c>
      <c r="E42" s="6">
        <v>38024</v>
      </c>
      <c r="F42" s="57"/>
      <c r="G42" s="57"/>
      <c r="H42" s="42" t="s">
        <v>13</v>
      </c>
      <c r="I42" s="6">
        <v>973</v>
      </c>
      <c r="J42" s="6">
        <v>2437</v>
      </c>
      <c r="K42" s="6">
        <v>3792</v>
      </c>
      <c r="L42" s="6">
        <v>4780</v>
      </c>
      <c r="M42" s="58"/>
      <c r="N42" s="59"/>
      <c r="O42" s="46" t="s">
        <v>13</v>
      </c>
      <c r="P42" s="6">
        <v>27959</v>
      </c>
      <c r="Q42" s="6">
        <v>5228</v>
      </c>
      <c r="R42" s="6">
        <v>4780</v>
      </c>
      <c r="S42" s="6">
        <v>57</v>
      </c>
      <c r="T42" s="6">
        <f t="shared" si="2"/>
        <v>38024</v>
      </c>
    </row>
    <row r="43" spans="1:20" x14ac:dyDescent="0.3">
      <c r="A43" s="42" t="s">
        <v>14</v>
      </c>
      <c r="B43" s="6">
        <v>7367</v>
      </c>
      <c r="C43" s="6">
        <v>7016</v>
      </c>
      <c r="D43" s="6">
        <v>9024</v>
      </c>
      <c r="E43" s="6">
        <v>11537</v>
      </c>
      <c r="F43" s="57"/>
      <c r="G43" s="57"/>
      <c r="H43" s="42" t="s">
        <v>14</v>
      </c>
      <c r="I43" s="6">
        <v>158</v>
      </c>
      <c r="J43" s="6">
        <v>455</v>
      </c>
      <c r="K43" s="6">
        <v>566</v>
      </c>
      <c r="L43" s="6">
        <v>586</v>
      </c>
      <c r="M43" s="58"/>
      <c r="N43" s="59"/>
      <c r="O43" s="46" t="s">
        <v>14</v>
      </c>
      <c r="P43" s="6">
        <v>10056</v>
      </c>
      <c r="Q43" s="6">
        <v>874</v>
      </c>
      <c r="R43" s="6">
        <v>586</v>
      </c>
      <c r="S43" s="6">
        <v>21</v>
      </c>
      <c r="T43" s="6">
        <f t="shared" si="2"/>
        <v>11537</v>
      </c>
    </row>
    <row r="44" spans="1:20" x14ac:dyDescent="0.3">
      <c r="A44" s="42" t="s">
        <v>15</v>
      </c>
      <c r="B44" s="6">
        <v>156412</v>
      </c>
      <c r="C44" s="6">
        <v>141231</v>
      </c>
      <c r="D44" s="6">
        <v>184360</v>
      </c>
      <c r="E44" s="6">
        <v>241998</v>
      </c>
      <c r="F44" s="57"/>
      <c r="G44" s="57"/>
      <c r="H44" s="42" t="s">
        <v>15</v>
      </c>
      <c r="I44" s="6">
        <v>4570</v>
      </c>
      <c r="J44" s="6">
        <v>9874</v>
      </c>
      <c r="K44" s="6">
        <v>17699</v>
      </c>
      <c r="L44" s="6">
        <v>18266</v>
      </c>
      <c r="M44" s="58"/>
      <c r="N44" s="59"/>
      <c r="O44" s="46" t="s">
        <v>15</v>
      </c>
      <c r="P44" s="6">
        <v>196997</v>
      </c>
      <c r="Q44" s="6">
        <v>25961</v>
      </c>
      <c r="R44" s="6">
        <v>18266</v>
      </c>
      <c r="S44" s="6">
        <v>774</v>
      </c>
      <c r="T44" s="6">
        <f t="shared" si="2"/>
        <v>241998</v>
      </c>
    </row>
    <row r="45" spans="1:20" x14ac:dyDescent="0.3">
      <c r="A45" s="42" t="s">
        <v>16</v>
      </c>
      <c r="B45" s="6">
        <v>11050</v>
      </c>
      <c r="C45" s="6">
        <v>8350</v>
      </c>
      <c r="D45" s="6">
        <v>11314</v>
      </c>
      <c r="E45" s="6">
        <v>13255</v>
      </c>
      <c r="F45" s="57"/>
      <c r="G45" s="57"/>
      <c r="H45" s="42" t="s">
        <v>16</v>
      </c>
      <c r="I45" s="6">
        <v>256</v>
      </c>
      <c r="J45" s="6">
        <v>470</v>
      </c>
      <c r="K45" s="6">
        <v>803</v>
      </c>
      <c r="L45" s="6">
        <v>638</v>
      </c>
      <c r="M45" s="58"/>
      <c r="N45" s="59"/>
      <c r="O45" s="46" t="s">
        <v>16</v>
      </c>
      <c r="P45" s="6">
        <v>11976</v>
      </c>
      <c r="Q45" s="6">
        <v>622</v>
      </c>
      <c r="R45" s="6">
        <v>638</v>
      </c>
      <c r="S45" s="6">
        <v>19</v>
      </c>
      <c r="T45" s="6">
        <f t="shared" si="2"/>
        <v>13255</v>
      </c>
    </row>
    <row r="46" spans="1:20" x14ac:dyDescent="0.3">
      <c r="A46" s="42" t="s">
        <v>17</v>
      </c>
      <c r="B46" s="6">
        <v>15566</v>
      </c>
      <c r="C46" s="6">
        <v>11585</v>
      </c>
      <c r="D46" s="6">
        <v>15388</v>
      </c>
      <c r="E46" s="6">
        <v>20825</v>
      </c>
      <c r="F46" s="57"/>
      <c r="G46" s="57"/>
      <c r="H46" s="42" t="s">
        <v>17</v>
      </c>
      <c r="I46" s="6">
        <v>327</v>
      </c>
      <c r="J46" s="6">
        <v>729</v>
      </c>
      <c r="K46" s="6">
        <v>1074</v>
      </c>
      <c r="L46" s="6">
        <v>1060</v>
      </c>
      <c r="M46" s="58"/>
      <c r="N46" s="59"/>
      <c r="O46" s="46" t="s">
        <v>17</v>
      </c>
      <c r="P46" s="6">
        <v>18153</v>
      </c>
      <c r="Q46" s="6">
        <v>1569</v>
      </c>
      <c r="R46" s="6">
        <v>1060</v>
      </c>
      <c r="S46" s="6">
        <v>43</v>
      </c>
      <c r="T46" s="6">
        <f t="shared" si="2"/>
        <v>20825</v>
      </c>
    </row>
    <row r="47" spans="1:20" x14ac:dyDescent="0.3">
      <c r="A47" s="42" t="s">
        <v>18</v>
      </c>
      <c r="B47" s="6">
        <v>57693</v>
      </c>
      <c r="C47" s="6">
        <v>31391</v>
      </c>
      <c r="D47" s="6">
        <v>39478</v>
      </c>
      <c r="E47" s="6">
        <v>51797</v>
      </c>
      <c r="F47" s="57"/>
      <c r="G47" s="57"/>
      <c r="H47" s="42" t="s">
        <v>18</v>
      </c>
      <c r="I47" s="6">
        <v>1230</v>
      </c>
      <c r="J47" s="6">
        <v>1711</v>
      </c>
      <c r="K47" s="6">
        <v>3116</v>
      </c>
      <c r="L47" s="6">
        <v>3595</v>
      </c>
      <c r="M47" s="58"/>
      <c r="N47" s="59"/>
      <c r="O47" s="46" t="s">
        <v>18</v>
      </c>
      <c r="P47" s="6">
        <v>45907</v>
      </c>
      <c r="Q47" s="6">
        <v>2218</v>
      </c>
      <c r="R47" s="6">
        <v>3595</v>
      </c>
      <c r="S47" s="6">
        <v>77</v>
      </c>
      <c r="T47" s="6">
        <f t="shared" si="2"/>
        <v>51797</v>
      </c>
    </row>
    <row r="48" spans="1:20" x14ac:dyDescent="0.3">
      <c r="A48" s="43" t="s">
        <v>24</v>
      </c>
      <c r="B48" s="44">
        <f>SUM(B32:B47)</f>
        <v>687688</v>
      </c>
      <c r="C48" s="44">
        <f>SUM(C32:C47)</f>
        <v>619008</v>
      </c>
      <c r="D48" s="44">
        <f>SUM(D32:D47)</f>
        <v>796970</v>
      </c>
      <c r="E48" s="44">
        <f>SUM(E32:E47)</f>
        <v>1036405</v>
      </c>
      <c r="F48" s="57"/>
      <c r="G48" s="57"/>
      <c r="H48" s="43" t="s">
        <v>24</v>
      </c>
      <c r="I48" s="44">
        <f>SUM(I32:I47)</f>
        <v>21478</v>
      </c>
      <c r="J48" s="44">
        <f t="shared" ref="J48:L48" si="3">SUM(J32:J47)</f>
        <v>54350</v>
      </c>
      <c r="K48" s="44">
        <f t="shared" si="3"/>
        <v>65491</v>
      </c>
      <c r="L48" s="44">
        <f t="shared" si="3"/>
        <v>68342</v>
      </c>
      <c r="M48" s="58"/>
      <c r="N48" s="59"/>
      <c r="O48" s="47" t="s">
        <v>24</v>
      </c>
      <c r="P48" s="44">
        <f>SUM(P32:P47)</f>
        <v>855836</v>
      </c>
      <c r="Q48" s="44">
        <f>SUM(Q32:Q47)</f>
        <v>109855</v>
      </c>
      <c r="R48" s="44">
        <f>SUM(R32:R47)</f>
        <v>68342</v>
      </c>
      <c r="S48" s="44">
        <f>SUM(S32:S47)</f>
        <v>2372</v>
      </c>
      <c r="T48" s="44">
        <f>SUM(T32:T47)</f>
        <v>1036405</v>
      </c>
    </row>
    <row r="49" spans="1:22" x14ac:dyDescent="0.3">
      <c r="A49" s="28"/>
      <c r="B49" s="28"/>
      <c r="C49" s="28"/>
      <c r="D49" s="30"/>
      <c r="E49" s="30"/>
      <c r="F49" s="30"/>
      <c r="G49" s="30"/>
      <c r="H49" s="30"/>
      <c r="I49" s="30"/>
      <c r="J49" s="31"/>
      <c r="M49" s="60"/>
      <c r="N49" s="60"/>
    </row>
    <row r="50" spans="1:22" x14ac:dyDescent="0.3">
      <c r="A50" s="28" t="s">
        <v>77</v>
      </c>
      <c r="C50" s="28"/>
      <c r="D50" s="32"/>
      <c r="E50" s="32"/>
      <c r="F50" s="32"/>
      <c r="G50" s="32"/>
      <c r="H50" s="28" t="s">
        <v>80</v>
      </c>
      <c r="J50" s="28"/>
      <c r="K50" s="32"/>
      <c r="L50" s="32"/>
      <c r="O50" s="28" t="s">
        <v>75</v>
      </c>
    </row>
    <row r="51" spans="1:22" ht="15" customHeight="1" x14ac:dyDescent="0.3">
      <c r="A51" s="165" t="s">
        <v>0</v>
      </c>
      <c r="B51" s="162" t="s">
        <v>45</v>
      </c>
      <c r="C51" s="163"/>
      <c r="D51" s="163"/>
      <c r="E51" s="164"/>
      <c r="F51" s="28"/>
      <c r="G51" s="28"/>
      <c r="H51" s="165" t="s">
        <v>0</v>
      </c>
      <c r="I51" s="162" t="s">
        <v>63</v>
      </c>
      <c r="J51" s="163"/>
      <c r="K51" s="163"/>
      <c r="L51" s="164"/>
      <c r="O51" s="165" t="s">
        <v>0</v>
      </c>
      <c r="P51" s="167">
        <v>2021</v>
      </c>
      <c r="Q51" s="168"/>
      <c r="R51" s="168"/>
      <c r="S51" s="168"/>
      <c r="T51" s="169"/>
    </row>
    <row r="52" spans="1:22" ht="26.4" x14ac:dyDescent="0.3">
      <c r="A52" s="166" t="s">
        <v>0</v>
      </c>
      <c r="B52" s="40">
        <v>2018</v>
      </c>
      <c r="C52" s="40">
        <v>2019</v>
      </c>
      <c r="D52" s="40">
        <v>2020</v>
      </c>
      <c r="E52" s="41">
        <v>2021</v>
      </c>
      <c r="F52" s="25"/>
      <c r="G52" s="25"/>
      <c r="H52" s="166" t="s">
        <v>0</v>
      </c>
      <c r="I52" s="40">
        <v>2018</v>
      </c>
      <c r="J52" s="40">
        <v>2019</v>
      </c>
      <c r="K52" s="40">
        <v>2020</v>
      </c>
      <c r="L52" s="41">
        <v>2021</v>
      </c>
      <c r="O52" s="166" t="s">
        <v>0</v>
      </c>
      <c r="P52" s="41" t="s">
        <v>61</v>
      </c>
      <c r="Q52" s="41" t="s">
        <v>62</v>
      </c>
      <c r="R52" s="41" t="s">
        <v>63</v>
      </c>
      <c r="S52" s="41" t="s">
        <v>64</v>
      </c>
      <c r="T52" s="41" t="s">
        <v>65</v>
      </c>
    </row>
    <row r="53" spans="1:22" x14ac:dyDescent="0.3">
      <c r="A53" s="42" t="s">
        <v>1</v>
      </c>
      <c r="B53" s="35">
        <v>5.0905352427263524E-2</v>
      </c>
      <c r="C53" s="35">
        <v>6.8814942617865998E-2</v>
      </c>
      <c r="D53" s="35">
        <v>7.8705597450343182E-2</v>
      </c>
      <c r="E53" s="70">
        <v>7.019939116465089E-2</v>
      </c>
      <c r="F53" s="37"/>
      <c r="G53" s="37"/>
      <c r="H53" s="42" t="s">
        <v>1</v>
      </c>
      <c r="I53" s="35">
        <v>4.9026911258031471E-2</v>
      </c>
      <c r="J53" s="35">
        <v>5.4149034038638452E-2</v>
      </c>
      <c r="K53" s="35">
        <v>6.0680093447954678E-2</v>
      </c>
      <c r="L53" s="35">
        <v>4.5330836089081387E-2</v>
      </c>
      <c r="M53" s="33"/>
      <c r="N53" s="33"/>
      <c r="O53" s="46" t="s">
        <v>1</v>
      </c>
      <c r="P53" s="35">
        <v>0.8700845302728335</v>
      </c>
      <c r="Q53" s="35">
        <v>8.6138409731289944E-2</v>
      </c>
      <c r="R53" s="35">
        <v>4.2581265892378532E-2</v>
      </c>
      <c r="S53" s="35">
        <v>1.1957941034980413E-3</v>
      </c>
      <c r="T53" s="35">
        <f>SUM(P53:S53)</f>
        <v>1</v>
      </c>
    </row>
    <row r="54" spans="1:22" x14ac:dyDescent="0.3">
      <c r="A54" s="42" t="s">
        <v>2</v>
      </c>
      <c r="B54" s="35">
        <v>3.3675155012156677E-2</v>
      </c>
      <c r="C54" s="35">
        <v>2.6175752171215882E-2</v>
      </c>
      <c r="D54" s="35">
        <v>3.2091546733252194E-2</v>
      </c>
      <c r="E54" s="70">
        <v>3.4996936525779017E-2</v>
      </c>
      <c r="F54" s="37"/>
      <c r="G54" s="37"/>
      <c r="H54" s="42" t="s">
        <v>2</v>
      </c>
      <c r="I54" s="35">
        <v>4.4184747183164168E-2</v>
      </c>
      <c r="J54" s="35">
        <v>2.5446182152713891E-2</v>
      </c>
      <c r="K54" s="35">
        <v>3.9119879067352765E-2</v>
      </c>
      <c r="L54" s="35">
        <v>3.5732053495654212E-2</v>
      </c>
      <c r="M54" s="33"/>
      <c r="N54" s="33"/>
      <c r="O54" s="46" t="s">
        <v>2</v>
      </c>
      <c r="P54" s="35">
        <v>0.8645750048247911</v>
      </c>
      <c r="Q54" s="35">
        <v>6.6912960767555346E-2</v>
      </c>
      <c r="R54" s="35">
        <v>6.7326514295166937E-2</v>
      </c>
      <c r="S54" s="35">
        <v>1.1855201124865596E-3</v>
      </c>
      <c r="T54" s="35">
        <f>SUM(P54:S54)</f>
        <v>0.99999999999999989</v>
      </c>
    </row>
    <row r="55" spans="1:22" x14ac:dyDescent="0.3">
      <c r="A55" s="42" t="s">
        <v>3</v>
      </c>
      <c r="B55" s="35">
        <v>2.2123404799851094E-2</v>
      </c>
      <c r="C55" s="35">
        <v>1.9261463502894954E-2</v>
      </c>
      <c r="D55" s="35">
        <v>1.8852654428648506E-2</v>
      </c>
      <c r="E55" s="70">
        <v>2.0060690560157468E-2</v>
      </c>
      <c r="F55" s="37"/>
      <c r="G55" s="37"/>
      <c r="H55" s="42" t="s">
        <v>3</v>
      </c>
      <c r="I55" s="35">
        <v>3.347611509451532E-2</v>
      </c>
      <c r="J55" s="35">
        <v>2.1269549218031279E-2</v>
      </c>
      <c r="K55" s="35">
        <v>2.4018567436747035E-2</v>
      </c>
      <c r="L55" s="35">
        <v>2.4348131456498199E-2</v>
      </c>
      <c r="M55" s="33"/>
      <c r="N55" s="33"/>
      <c r="O55" s="46" t="s">
        <v>3</v>
      </c>
      <c r="P55" s="35">
        <v>0.87374344668366122</v>
      </c>
      <c r="Q55" s="35">
        <v>4.5259968255495164E-2</v>
      </c>
      <c r="R55" s="35">
        <v>8.0034630368909621E-2</v>
      </c>
      <c r="S55" s="35">
        <v>9.6195469193400987E-4</v>
      </c>
      <c r="T55" s="35">
        <f t="shared" ref="T55:T69" si="4">SUM(P55:S55)</f>
        <v>1</v>
      </c>
    </row>
    <row r="56" spans="1:22" x14ac:dyDescent="0.3">
      <c r="A56" s="42" t="s">
        <v>4</v>
      </c>
      <c r="B56" s="35">
        <v>1.2161038145205383E-2</v>
      </c>
      <c r="C56" s="35">
        <v>1.1427962158808933E-2</v>
      </c>
      <c r="D56" s="35">
        <v>1.498801711482239E-2</v>
      </c>
      <c r="E56" s="70">
        <v>1.762534916369566E-2</v>
      </c>
      <c r="F56" s="37"/>
      <c r="G56" s="37"/>
      <c r="H56" s="42" t="s">
        <v>4</v>
      </c>
      <c r="I56" s="35">
        <v>1.7832200391097869E-2</v>
      </c>
      <c r="J56" s="35">
        <v>7.6908923643054274E-3</v>
      </c>
      <c r="K56" s="35">
        <v>1.3391152982852607E-2</v>
      </c>
      <c r="L56" s="35">
        <v>1.3198326065962366E-2</v>
      </c>
      <c r="M56" s="33"/>
      <c r="N56" s="33"/>
      <c r="O56" s="46" t="s">
        <v>4</v>
      </c>
      <c r="P56" s="35">
        <v>0.80462035364318174</v>
      </c>
      <c r="Q56" s="35">
        <v>0.14528931953796465</v>
      </c>
      <c r="R56" s="35">
        <v>4.93786609733399E-2</v>
      </c>
      <c r="S56" s="35">
        <v>7.1166584551376805E-4</v>
      </c>
      <c r="T56" s="35">
        <f t="shared" si="4"/>
        <v>1</v>
      </c>
      <c r="U56" s="60"/>
      <c r="V56" s="60"/>
    </row>
    <row r="57" spans="1:22" x14ac:dyDescent="0.3">
      <c r="A57" s="42" t="s">
        <v>6</v>
      </c>
      <c r="B57" s="35">
        <v>2.6593455171531277E-2</v>
      </c>
      <c r="C57" s="35">
        <v>2.4565110628618693E-2</v>
      </c>
      <c r="D57" s="35">
        <v>2.2086151298041333E-2</v>
      </c>
      <c r="E57" s="70">
        <v>2.0327960594555217E-2</v>
      </c>
      <c r="F57" s="37"/>
      <c r="G57" s="37"/>
      <c r="H57" s="42" t="s">
        <v>6</v>
      </c>
      <c r="I57" s="35">
        <v>1.1872613837415029E-2</v>
      </c>
      <c r="J57" s="35">
        <v>1.0837166513339467E-2</v>
      </c>
      <c r="K57" s="35">
        <v>1.5483043471622056E-2</v>
      </c>
      <c r="L57" s="35">
        <v>1.40469989172105E-2</v>
      </c>
      <c r="M57" s="33"/>
      <c r="N57" s="33"/>
      <c r="O57" s="46" t="s">
        <v>6</v>
      </c>
      <c r="P57" s="35">
        <v>0.91423011201822668</v>
      </c>
      <c r="Q57" s="35">
        <v>3.9253844693373841E-2</v>
      </c>
      <c r="R57" s="35">
        <v>4.5566736282513766E-2</v>
      </c>
      <c r="S57" s="35">
        <v>9.4930700588570342E-4</v>
      </c>
      <c r="T57" s="35">
        <f t="shared" si="4"/>
        <v>0.99999999999999989</v>
      </c>
      <c r="U57" s="60"/>
      <c r="V57" s="60"/>
    </row>
    <row r="58" spans="1:22" x14ac:dyDescent="0.3">
      <c r="A58" s="42" t="s">
        <v>7</v>
      </c>
      <c r="B58" s="35">
        <v>7.0587243052081763E-2</v>
      </c>
      <c r="C58" s="35">
        <v>6.3593685380479742E-2</v>
      </c>
      <c r="D58" s="35">
        <v>6.5787921753641912E-2</v>
      </c>
      <c r="E58" s="70">
        <v>6.4926356009475064E-2</v>
      </c>
      <c r="F58" s="37"/>
      <c r="G58" s="37"/>
      <c r="H58" s="42" t="s">
        <v>7</v>
      </c>
      <c r="I58" s="35">
        <v>5.8012850358506382E-2</v>
      </c>
      <c r="J58" s="35">
        <v>5.332106715731371E-2</v>
      </c>
      <c r="K58" s="35">
        <v>6.3627063260600691E-2</v>
      </c>
      <c r="L58" s="35">
        <v>5.8017031986187115E-2</v>
      </c>
      <c r="M58" s="33"/>
      <c r="N58" s="33"/>
      <c r="O58" s="46" t="s">
        <v>7</v>
      </c>
      <c r="P58" s="35">
        <v>0.86107891217119925</v>
      </c>
      <c r="Q58" s="35">
        <v>7.7069401099717647E-2</v>
      </c>
      <c r="R58" s="35">
        <v>5.8924060038638724E-2</v>
      </c>
      <c r="S58" s="35">
        <v>2.9276266904443454E-3</v>
      </c>
      <c r="T58" s="35">
        <f t="shared" si="4"/>
        <v>0.99999999999999989</v>
      </c>
      <c r="U58" s="57"/>
      <c r="V58" s="60"/>
    </row>
    <row r="59" spans="1:22" x14ac:dyDescent="0.3">
      <c r="A59" s="42" t="s">
        <v>8</v>
      </c>
      <c r="B59" s="35">
        <v>3.9237270390060607E-2</v>
      </c>
      <c r="C59" s="35">
        <v>5.2361197270471463E-2</v>
      </c>
      <c r="D59" s="35">
        <v>5.1678231301052736E-2</v>
      </c>
      <c r="E59" s="70">
        <v>4.0234271351450447E-2</v>
      </c>
      <c r="F59" s="37"/>
      <c r="G59" s="37"/>
      <c r="H59" s="42" t="s">
        <v>8</v>
      </c>
      <c r="I59" s="35">
        <v>4.0739361206816274E-2</v>
      </c>
      <c r="J59" s="35">
        <v>4.2355105795768171E-2</v>
      </c>
      <c r="K59" s="35">
        <v>4.7960788505290806E-2</v>
      </c>
      <c r="L59" s="35">
        <v>4.1833718650317521E-2</v>
      </c>
      <c r="M59" s="33"/>
      <c r="N59" s="33"/>
      <c r="O59" s="46" t="s">
        <v>8</v>
      </c>
      <c r="P59" s="35">
        <v>0.8297081464783328</v>
      </c>
      <c r="Q59" s="35">
        <v>9.9786565625074944E-2</v>
      </c>
      <c r="R59" s="35">
        <v>6.8562795270869809E-2</v>
      </c>
      <c r="S59" s="35">
        <v>1.9424926257224394E-3</v>
      </c>
      <c r="T59" s="35">
        <f t="shared" si="4"/>
        <v>1</v>
      </c>
      <c r="U59" s="57"/>
      <c r="V59" s="60"/>
    </row>
    <row r="60" spans="1:22" x14ac:dyDescent="0.3">
      <c r="A60" s="42" t="s">
        <v>9</v>
      </c>
      <c r="B60" s="35">
        <v>0.23939780830841895</v>
      </c>
      <c r="C60" s="35">
        <v>0.26699331834160461</v>
      </c>
      <c r="D60" s="35">
        <v>0.25245115876381796</v>
      </c>
      <c r="E60" s="70">
        <v>0.28178270077817069</v>
      </c>
      <c r="F60" s="37"/>
      <c r="G60" s="37"/>
      <c r="H60" s="42" t="s">
        <v>9</v>
      </c>
      <c r="I60" s="35">
        <v>0.32447155228606017</v>
      </c>
      <c r="J60" s="35">
        <v>0.35871205151793928</v>
      </c>
      <c r="K60" s="35">
        <v>0.23842970789879525</v>
      </c>
      <c r="L60" s="35">
        <v>0.27296538000058529</v>
      </c>
      <c r="M60" s="33"/>
      <c r="N60" s="33"/>
      <c r="O60" s="46" t="s">
        <v>9</v>
      </c>
      <c r="P60" s="35">
        <v>0.78876938512058237</v>
      </c>
      <c r="Q60" s="35">
        <v>0.14515770045986692</v>
      </c>
      <c r="R60" s="35">
        <v>6.387801712773207E-2</v>
      </c>
      <c r="S60" s="35">
        <v>2.1948972918186143E-3</v>
      </c>
      <c r="T60" s="35">
        <f t="shared" si="4"/>
        <v>1</v>
      </c>
      <c r="U60" s="60"/>
      <c r="V60" s="60"/>
    </row>
    <row r="61" spans="1:22" x14ac:dyDescent="0.3">
      <c r="A61" s="42" t="s">
        <v>11</v>
      </c>
      <c r="B61" s="35">
        <v>0.10019223834064285</v>
      </c>
      <c r="C61" s="35">
        <v>9.2882482940446653E-2</v>
      </c>
      <c r="D61" s="35">
        <v>8.7472552291805214E-2</v>
      </c>
      <c r="E61" s="70">
        <v>7.3412420820046217E-2</v>
      </c>
      <c r="F61" s="37"/>
      <c r="G61" s="37"/>
      <c r="H61" s="42" t="s">
        <v>11</v>
      </c>
      <c r="I61" s="35">
        <v>5.3496601173293599E-2</v>
      </c>
      <c r="J61" s="35">
        <v>0.12931002759889604</v>
      </c>
      <c r="K61" s="35">
        <v>7.0574582767097771E-2</v>
      </c>
      <c r="L61" s="35">
        <v>5.6187995668842E-2</v>
      </c>
      <c r="M61" s="33"/>
      <c r="N61" s="33"/>
      <c r="O61" s="46" t="s">
        <v>11</v>
      </c>
      <c r="P61" s="35">
        <v>0.85722547151212458</v>
      </c>
      <c r="Q61" s="35">
        <v>8.9413156338305835E-2</v>
      </c>
      <c r="R61" s="35">
        <v>5.0469869225208651E-2</v>
      </c>
      <c r="S61" s="35">
        <v>2.8915029243609123E-3</v>
      </c>
      <c r="T61" s="35">
        <f t="shared" si="4"/>
        <v>1</v>
      </c>
      <c r="U61" s="57"/>
      <c r="V61" s="60"/>
    </row>
    <row r="62" spans="1:22" x14ac:dyDescent="0.3">
      <c r="A62" s="42" t="s">
        <v>12</v>
      </c>
      <c r="B62" s="35">
        <v>1.0208117634741337E-2</v>
      </c>
      <c r="C62" s="35">
        <v>1.3644411703887511E-2</v>
      </c>
      <c r="D62" s="35">
        <v>1.3842428196795362E-2</v>
      </c>
      <c r="E62" s="70">
        <v>1.2255826631480936E-2</v>
      </c>
      <c r="F62" s="37"/>
      <c r="G62" s="37"/>
      <c r="H62" s="42" t="s">
        <v>12</v>
      </c>
      <c r="I62" s="35">
        <v>1.7040692801936867E-2</v>
      </c>
      <c r="J62" s="35">
        <v>8.4820607175712971E-3</v>
      </c>
      <c r="K62" s="35">
        <v>1.3681269182025011E-2</v>
      </c>
      <c r="L62" s="35">
        <v>1.5100523836001288E-2</v>
      </c>
      <c r="M62" s="33"/>
      <c r="N62" s="33"/>
      <c r="O62" s="46" t="s">
        <v>12</v>
      </c>
      <c r="P62" s="35">
        <v>0.77830262950716422</v>
      </c>
      <c r="Q62" s="35">
        <v>0.1358053849787435</v>
      </c>
      <c r="R62" s="35">
        <v>8.1247047709022205E-2</v>
      </c>
      <c r="S62" s="35">
        <v>4.6449378050700679E-3</v>
      </c>
      <c r="T62" s="35">
        <f t="shared" si="4"/>
        <v>1</v>
      </c>
      <c r="U62" s="60"/>
      <c r="V62" s="60"/>
    </row>
    <row r="63" spans="1:22" x14ac:dyDescent="0.3">
      <c r="A63" s="42" t="s">
        <v>13</v>
      </c>
      <c r="B63" s="35">
        <v>3.4162294528914276E-2</v>
      </c>
      <c r="C63" s="35">
        <v>3.7871885339123244E-2</v>
      </c>
      <c r="D63" s="35">
        <v>3.6355195302207106E-2</v>
      </c>
      <c r="E63" s="70">
        <v>3.6688360245270911E-2</v>
      </c>
      <c r="F63" s="37"/>
      <c r="G63" s="37"/>
      <c r="H63" s="42" t="s">
        <v>13</v>
      </c>
      <c r="I63" s="35">
        <v>4.5302169661979703E-2</v>
      </c>
      <c r="J63" s="35">
        <v>4.483900643974241E-2</v>
      </c>
      <c r="K63" s="35">
        <v>5.790108564535585E-2</v>
      </c>
      <c r="L63" s="35">
        <v>6.9942348775277288E-2</v>
      </c>
      <c r="M63" s="33"/>
      <c r="N63" s="33"/>
      <c r="O63" s="46" t="s">
        <v>13</v>
      </c>
      <c r="P63" s="35">
        <v>0.73529875867872918</v>
      </c>
      <c r="Q63" s="35">
        <v>0.13749211024616032</v>
      </c>
      <c r="R63" s="35">
        <v>0.12571007784557123</v>
      </c>
      <c r="S63" s="35">
        <v>1.4990532295392383E-3</v>
      </c>
      <c r="T63" s="35">
        <f t="shared" si="4"/>
        <v>1</v>
      </c>
      <c r="U63" s="57"/>
      <c r="V63" s="60"/>
    </row>
    <row r="64" spans="1:22" x14ac:dyDescent="0.3">
      <c r="A64" s="42" t="s">
        <v>14</v>
      </c>
      <c r="B64" s="35">
        <v>1.0712706925233536E-2</v>
      </c>
      <c r="C64" s="35">
        <v>1.1334263854425144E-2</v>
      </c>
      <c r="D64" s="35">
        <v>1.1322885428560674E-2</v>
      </c>
      <c r="E64" s="70">
        <v>1.1131748688977764E-2</v>
      </c>
      <c r="F64" s="37"/>
      <c r="G64" s="37"/>
      <c r="H64" s="42" t="s">
        <v>14</v>
      </c>
      <c r="I64" s="35">
        <v>7.3563646522022538E-3</v>
      </c>
      <c r="J64" s="35">
        <v>8.3716651333946637E-3</v>
      </c>
      <c r="K64" s="35">
        <v>8.6424088806095496E-3</v>
      </c>
      <c r="L64" s="35">
        <v>8.5745222557139095E-3</v>
      </c>
      <c r="M64" s="33"/>
      <c r="N64" s="33"/>
      <c r="O64" s="46" t="s">
        <v>14</v>
      </c>
      <c r="P64" s="35">
        <v>0.87163040651815893</v>
      </c>
      <c r="Q64" s="35">
        <v>7.5756262459911586E-2</v>
      </c>
      <c r="R64" s="35">
        <v>5.0793100459391526E-2</v>
      </c>
      <c r="S64" s="35">
        <v>1.8202305625379216E-3</v>
      </c>
      <c r="T64" s="35">
        <f t="shared" si="4"/>
        <v>1</v>
      </c>
      <c r="U64" s="60"/>
      <c r="V64" s="60"/>
    </row>
    <row r="65" spans="1:22" x14ac:dyDescent="0.3">
      <c r="A65" s="42" t="s">
        <v>15</v>
      </c>
      <c r="B65" s="35">
        <v>0.22744616744802876</v>
      </c>
      <c r="C65" s="35">
        <v>0.22815698666253101</v>
      </c>
      <c r="D65" s="35">
        <v>0.23132614778473468</v>
      </c>
      <c r="E65" s="70">
        <v>0.23349752268659452</v>
      </c>
      <c r="F65" s="37"/>
      <c r="G65" s="37"/>
      <c r="H65" s="42" t="s">
        <v>15</v>
      </c>
      <c r="I65" s="35">
        <v>0.21277586367445758</v>
      </c>
      <c r="J65" s="35">
        <v>0.18167433302667893</v>
      </c>
      <c r="K65" s="35">
        <v>0.27025087416591592</v>
      </c>
      <c r="L65" s="35">
        <v>0.26727341898100726</v>
      </c>
      <c r="M65" s="33"/>
      <c r="N65" s="33"/>
      <c r="O65" s="46" t="s">
        <v>15</v>
      </c>
      <c r="P65" s="35">
        <v>0.81404391771832829</v>
      </c>
      <c r="Q65" s="35">
        <v>0.10727774609707519</v>
      </c>
      <c r="R65" s="35">
        <v>7.5479962644319373E-2</v>
      </c>
      <c r="S65" s="35">
        <v>3.1983735402771924E-3</v>
      </c>
      <c r="T65" s="35">
        <f t="shared" si="4"/>
        <v>1</v>
      </c>
      <c r="U65" s="60"/>
      <c r="V65" s="60"/>
    </row>
    <row r="66" spans="1:22" x14ac:dyDescent="0.3">
      <c r="A66" s="42" t="s">
        <v>16</v>
      </c>
      <c r="B66" s="35">
        <v>1.6068333313944697E-2</v>
      </c>
      <c r="C66" s="35">
        <v>1.3489324855252274E-2</v>
      </c>
      <c r="D66" s="35">
        <v>1.4196268366437883E-2</v>
      </c>
      <c r="E66" s="70">
        <v>1.2789401826506046E-2</v>
      </c>
      <c r="F66" s="37"/>
      <c r="G66" s="37"/>
      <c r="H66" s="42" t="s">
        <v>16</v>
      </c>
      <c r="I66" s="35">
        <v>1.1919173107365677E-2</v>
      </c>
      <c r="J66" s="35">
        <v>8.6476540938362472E-3</v>
      </c>
      <c r="K66" s="35">
        <v>1.226122673344429E-2</v>
      </c>
      <c r="L66" s="35">
        <v>9.3354013637294789E-3</v>
      </c>
      <c r="M66" s="33"/>
      <c r="N66" s="33"/>
      <c r="O66" s="46" t="s">
        <v>16</v>
      </c>
      <c r="P66" s="35">
        <v>0.9035081101471143</v>
      </c>
      <c r="Q66" s="35">
        <v>4.6925688419464352E-2</v>
      </c>
      <c r="R66" s="35">
        <v>4.8132780082987554E-2</v>
      </c>
      <c r="S66" s="35">
        <v>1.4334213504337986E-3</v>
      </c>
      <c r="T66" s="35">
        <f t="shared" si="4"/>
        <v>1</v>
      </c>
    </row>
    <row r="67" spans="1:22" x14ac:dyDescent="0.3">
      <c r="A67" s="42" t="s">
        <v>17</v>
      </c>
      <c r="B67" s="35">
        <v>2.2635264829399378E-2</v>
      </c>
      <c r="C67" s="35">
        <v>1.8715428556658396E-2</v>
      </c>
      <c r="D67" s="35">
        <v>1.9308129540635155E-2</v>
      </c>
      <c r="E67" s="35">
        <v>2.0093496268350695E-2</v>
      </c>
      <c r="F67" s="37"/>
      <c r="G67" s="37"/>
      <c r="H67" s="42" t="s">
        <v>17</v>
      </c>
      <c r="I67" s="35">
        <v>1.5224881273861625E-2</v>
      </c>
      <c r="J67" s="35">
        <v>1.3413063477460902E-2</v>
      </c>
      <c r="K67" s="35">
        <v>1.6399199890061229E-2</v>
      </c>
      <c r="L67" s="35">
        <v>1.5510227971086595E-2</v>
      </c>
      <c r="M67" s="33"/>
      <c r="N67" s="33"/>
      <c r="O67" s="46" t="s">
        <v>17</v>
      </c>
      <c r="P67" s="35">
        <v>0.87169267707082831</v>
      </c>
      <c r="Q67" s="35">
        <v>7.5342136854741892E-2</v>
      </c>
      <c r="R67" s="35">
        <v>5.0900360144057626E-2</v>
      </c>
      <c r="S67" s="35">
        <v>2.0648259303721488E-3</v>
      </c>
      <c r="T67" s="35">
        <f t="shared" si="4"/>
        <v>1</v>
      </c>
    </row>
    <row r="68" spans="1:22" x14ac:dyDescent="0.3">
      <c r="A68" s="42" t="s">
        <v>18</v>
      </c>
      <c r="B68" s="35">
        <v>8.3894149672525911E-2</v>
      </c>
      <c r="C68" s="35">
        <v>5.0711784015715466E-2</v>
      </c>
      <c r="D68" s="35">
        <v>4.953511424520371E-2</v>
      </c>
      <c r="E68" s="35">
        <v>4.9977566684838458E-2</v>
      </c>
      <c r="F68" s="37"/>
      <c r="G68" s="37"/>
      <c r="H68" s="42" t="s">
        <v>18</v>
      </c>
      <c r="I68" s="35">
        <v>5.7267902039296027E-2</v>
      </c>
      <c r="J68" s="35">
        <v>3.1481140754369828E-2</v>
      </c>
      <c r="K68" s="35">
        <v>4.7579056664274477E-2</v>
      </c>
      <c r="L68" s="35">
        <v>5.2603084486845572E-2</v>
      </c>
      <c r="M68" s="33"/>
      <c r="N68" s="33"/>
      <c r="O68" s="46" t="s">
        <v>18</v>
      </c>
      <c r="P68" s="35">
        <v>0.8862868505898025</v>
      </c>
      <c r="Q68" s="35">
        <v>4.282101279996911E-2</v>
      </c>
      <c r="R68" s="35">
        <v>6.9405564028804753E-2</v>
      </c>
      <c r="S68" s="35">
        <v>1.4865725814236345E-3</v>
      </c>
      <c r="T68" s="35">
        <f t="shared" si="4"/>
        <v>0.99999999999999989</v>
      </c>
    </row>
    <row r="69" spans="1:22" x14ac:dyDescent="0.3">
      <c r="A69" s="43" t="s">
        <v>24</v>
      </c>
      <c r="B69" s="45">
        <f>SUM(B53:B68)</f>
        <v>1</v>
      </c>
      <c r="C69" s="45">
        <f>SUM(C53:C68)</f>
        <v>1</v>
      </c>
      <c r="D69" s="45">
        <f>SUM(D53:D68)</f>
        <v>0.99999999999999989</v>
      </c>
      <c r="E69" s="45">
        <f>SUM(E53:E68)</f>
        <v>1</v>
      </c>
      <c r="F69" s="37"/>
      <c r="G69" s="37"/>
      <c r="H69" s="43" t="s">
        <v>24</v>
      </c>
      <c r="I69" s="45">
        <f>SUM(I53:I68)</f>
        <v>1</v>
      </c>
      <c r="J69" s="45">
        <f t="shared" ref="J69:L69" si="5">SUM(J53:J68)</f>
        <v>1</v>
      </c>
      <c r="K69" s="45">
        <f t="shared" si="5"/>
        <v>1</v>
      </c>
      <c r="L69" s="45">
        <f t="shared" si="5"/>
        <v>0.99999999999999989</v>
      </c>
      <c r="M69" s="33"/>
      <c r="N69" s="33"/>
      <c r="O69" s="47" t="s">
        <v>24</v>
      </c>
      <c r="P69" s="68">
        <v>0.82577370815463069</v>
      </c>
      <c r="Q69" s="45">
        <v>0.10599620804608237</v>
      </c>
      <c r="R69" s="45">
        <v>6.5941403215924274E-2</v>
      </c>
      <c r="S69" s="45">
        <v>2.2886805833626815E-3</v>
      </c>
      <c r="T69" s="45">
        <f t="shared" si="4"/>
        <v>1</v>
      </c>
    </row>
    <row r="71" spans="1:22" x14ac:dyDescent="0.3">
      <c r="A71" s="28" t="s">
        <v>72</v>
      </c>
      <c r="H71" s="28" t="s">
        <v>73</v>
      </c>
      <c r="O71" s="28" t="s">
        <v>74</v>
      </c>
    </row>
    <row r="72" spans="1:22" x14ac:dyDescent="0.3">
      <c r="A72" s="39" t="s">
        <v>47</v>
      </c>
      <c r="H72" s="39" t="s">
        <v>70</v>
      </c>
      <c r="J72" s="28"/>
      <c r="K72" s="32"/>
      <c r="L72" s="32"/>
      <c r="O72" s="39" t="s">
        <v>49</v>
      </c>
    </row>
    <row r="73" spans="1:22" ht="15" customHeight="1" x14ac:dyDescent="0.3">
      <c r="A73" s="165" t="s">
        <v>0</v>
      </c>
      <c r="B73" s="162" t="s">
        <v>44</v>
      </c>
      <c r="C73" s="163"/>
      <c r="D73" s="163"/>
      <c r="E73" s="164"/>
      <c r="H73" s="165" t="s">
        <v>0</v>
      </c>
      <c r="I73" s="162" t="s">
        <v>57</v>
      </c>
      <c r="J73" s="163"/>
      <c r="K73" s="163"/>
      <c r="L73" s="164"/>
      <c r="O73" s="165" t="s">
        <v>0</v>
      </c>
      <c r="P73" s="167">
        <v>2021</v>
      </c>
      <c r="Q73" s="168"/>
      <c r="R73" s="168"/>
      <c r="S73" s="168"/>
      <c r="T73" s="169"/>
    </row>
    <row r="74" spans="1:22" ht="26.4" x14ac:dyDescent="0.3">
      <c r="A74" s="166" t="s">
        <v>0</v>
      </c>
      <c r="B74" s="40">
        <v>2018</v>
      </c>
      <c r="C74" s="40">
        <v>2019</v>
      </c>
      <c r="D74" s="40">
        <v>2020</v>
      </c>
      <c r="E74" s="41">
        <v>2021</v>
      </c>
      <c r="H74" s="166" t="s">
        <v>0</v>
      </c>
      <c r="I74" s="40">
        <v>2018</v>
      </c>
      <c r="J74" s="40">
        <v>2019</v>
      </c>
      <c r="K74" s="40">
        <v>2020</v>
      </c>
      <c r="L74" s="41">
        <v>2021</v>
      </c>
      <c r="O74" s="166" t="s">
        <v>0</v>
      </c>
      <c r="P74" s="41" t="s">
        <v>87</v>
      </c>
      <c r="Q74" s="41" t="s">
        <v>56</v>
      </c>
      <c r="R74" s="41" t="s">
        <v>88</v>
      </c>
      <c r="S74" s="41" t="s">
        <v>58</v>
      </c>
      <c r="T74" s="41" t="s">
        <v>44</v>
      </c>
      <c r="U74" s="60"/>
      <c r="V74" s="60"/>
    </row>
    <row r="75" spans="1:22" x14ac:dyDescent="0.3">
      <c r="A75" s="42" t="s">
        <v>1</v>
      </c>
      <c r="B75" s="35">
        <v>7.6044809676179062E-2</v>
      </c>
      <c r="C75" s="35">
        <v>9.0801346342004124E-2</v>
      </c>
      <c r="D75" s="35">
        <v>0.13120617814889807</v>
      </c>
      <c r="E75" s="71">
        <v>0.15163767859189861</v>
      </c>
      <c r="H75" s="42" t="s">
        <v>1</v>
      </c>
      <c r="I75" s="35">
        <v>2.2874049358418756E-3</v>
      </c>
      <c r="J75" s="35">
        <v>6.2734080401088844E-3</v>
      </c>
      <c r="K75" s="35">
        <v>8.3125554309811077E-3</v>
      </c>
      <c r="L75" s="35">
        <v>6.4569243114246709E-3</v>
      </c>
      <c r="O75" s="46" t="s">
        <v>1</v>
      </c>
      <c r="P75" s="35">
        <v>0.131937598349295</v>
      </c>
      <c r="Q75" s="35">
        <v>1.3061828489250617E-2</v>
      </c>
      <c r="R75" s="35">
        <v>6.4569243114246709E-3</v>
      </c>
      <c r="S75" s="35">
        <v>1.8132744192832356E-4</v>
      </c>
      <c r="T75" s="35">
        <v>0.15163767859189861</v>
      </c>
      <c r="U75" s="60"/>
      <c r="V75" s="60"/>
    </row>
    <row r="76" spans="1:22" x14ac:dyDescent="0.3">
      <c r="A76" s="42" t="s">
        <v>2</v>
      </c>
      <c r="B76" s="35">
        <v>0.10105294392299066</v>
      </c>
      <c r="C76" s="35">
        <v>6.8698406237677909E-2</v>
      </c>
      <c r="D76" s="35">
        <v>0.10598639117498364</v>
      </c>
      <c r="E76" s="35">
        <v>0.14830518869853213</v>
      </c>
      <c r="H76" s="42" t="s">
        <v>2</v>
      </c>
      <c r="I76" s="35">
        <v>4.1410848856947118E-3</v>
      </c>
      <c r="J76" s="35">
        <v>5.8637225098258691E-3</v>
      </c>
      <c r="K76" s="35">
        <v>1.0616872622392401E-2</v>
      </c>
      <c r="L76" s="35">
        <v>9.9848714069591532E-3</v>
      </c>
      <c r="O76" s="46" t="s">
        <v>2</v>
      </c>
      <c r="P76" s="35">
        <v>0.12822095923457497</v>
      </c>
      <c r="Q76" s="35">
        <v>9.9235392730097731E-3</v>
      </c>
      <c r="R76" s="35">
        <v>9.9848714069591532E-3</v>
      </c>
      <c r="S76" s="35">
        <v>1.7581878398822422E-4</v>
      </c>
      <c r="T76" s="35">
        <v>0.14830518869853213</v>
      </c>
      <c r="U76" s="60"/>
      <c r="V76" s="60"/>
    </row>
    <row r="77" spans="1:22" x14ac:dyDescent="0.3">
      <c r="A77" s="42" t="s">
        <v>3</v>
      </c>
      <c r="B77" s="35">
        <v>6.955893581320495E-2</v>
      </c>
      <c r="C77" s="35">
        <v>5.414057568918778E-2</v>
      </c>
      <c r="D77" s="35">
        <v>6.7697256965721084E-2</v>
      </c>
      <c r="E77" s="72">
        <v>9.2875426049432899E-2</v>
      </c>
      <c r="H77" s="42" t="s">
        <v>3</v>
      </c>
      <c r="I77" s="35">
        <v>3.2872929439788589E-3</v>
      </c>
      <c r="J77" s="35">
        <v>5.2492246495597647E-3</v>
      </c>
      <c r="K77" s="35">
        <v>7.0873733914861405E-3</v>
      </c>
      <c r="L77" s="35">
        <v>7.4332503942213628E-3</v>
      </c>
      <c r="O77" s="46" t="s">
        <v>3</v>
      </c>
      <c r="P77" s="35">
        <v>8.1149294868645E-2</v>
      </c>
      <c r="Q77" s="35">
        <v>4.2035388347129218E-3</v>
      </c>
      <c r="R77" s="35">
        <v>7.4332503942213628E-3</v>
      </c>
      <c r="S77" s="35">
        <v>8.9341951853622151E-5</v>
      </c>
      <c r="T77" s="35">
        <v>9.2875426049432899E-2</v>
      </c>
      <c r="U77" s="60"/>
      <c r="V77" s="60"/>
    </row>
    <row r="78" spans="1:22" x14ac:dyDescent="0.3">
      <c r="A78" s="42" t="s">
        <v>4</v>
      </c>
      <c r="B78" s="35">
        <v>7.9070778889246074E-2</v>
      </c>
      <c r="C78" s="35">
        <v>6.4713846604215461E-2</v>
      </c>
      <c r="D78" s="35">
        <v>0.1062079880499342</v>
      </c>
      <c r="E78" s="71">
        <v>0.15851404472444225</v>
      </c>
      <c r="H78" s="42" t="s">
        <v>4</v>
      </c>
      <c r="I78" s="35">
        <v>3.6212015203373484E-3</v>
      </c>
      <c r="J78" s="35">
        <v>3.8239168618266978E-3</v>
      </c>
      <c r="K78" s="35">
        <v>7.7977735889319631E-3</v>
      </c>
      <c r="L78" s="35">
        <v>7.8272112739610714E-3</v>
      </c>
      <c r="O78" s="46" t="s">
        <v>4</v>
      </c>
      <c r="P78" s="35">
        <v>0.12754362672359185</v>
      </c>
      <c r="Q78" s="35">
        <v>2.3030397695224705E-2</v>
      </c>
      <c r="R78" s="35">
        <v>7.8272112739610714E-3</v>
      </c>
      <c r="S78" s="35">
        <v>1.1280903166462743E-4</v>
      </c>
      <c r="T78" s="35">
        <v>0.15851404472444225</v>
      </c>
      <c r="U78" s="60"/>
      <c r="V78" s="60"/>
    </row>
    <row r="79" spans="1:22" x14ac:dyDescent="0.3">
      <c r="A79" s="42" t="s">
        <v>6</v>
      </c>
      <c r="B79" s="35">
        <v>0.10225442834138486</v>
      </c>
      <c r="C79" s="35">
        <v>8.4864855814576479E-2</v>
      </c>
      <c r="D79" s="35">
        <v>9.7124664102719735E-2</v>
      </c>
      <c r="E79" s="35">
        <v>0.11522705768462965</v>
      </c>
      <c r="H79" s="42" t="s">
        <v>6</v>
      </c>
      <c r="I79" s="35">
        <v>1.4257917337627483E-3</v>
      </c>
      <c r="J79" s="35">
        <v>3.287215577718371E-3</v>
      </c>
      <c r="K79" s="35">
        <v>5.5950692762275767E-3</v>
      </c>
      <c r="L79" s="35">
        <v>5.2505209501255206E-3</v>
      </c>
      <c r="O79" s="46" t="s">
        <v>6</v>
      </c>
      <c r="P79" s="35">
        <v>0.10534404585454964</v>
      </c>
      <c r="Q79" s="35">
        <v>4.5231050268268805E-3</v>
      </c>
      <c r="R79" s="35">
        <v>5.2505209501255206E-3</v>
      </c>
      <c r="S79" s="35">
        <v>1.09385853127615E-4</v>
      </c>
      <c r="T79" s="35">
        <v>0.11522705768462965</v>
      </c>
      <c r="U79" s="60"/>
      <c r="V79" s="60"/>
    </row>
    <row r="80" spans="1:22" x14ac:dyDescent="0.3">
      <c r="A80" s="42" t="s">
        <v>7</v>
      </c>
      <c r="B80" s="35">
        <v>0.1011523474129488</v>
      </c>
      <c r="C80" s="35">
        <v>8.0284140389663097E-2</v>
      </c>
      <c r="D80" s="35">
        <v>0.10472941256369436</v>
      </c>
      <c r="E80" s="35">
        <v>0.13292692081277235</v>
      </c>
      <c r="H80" s="42" t="s">
        <v>7</v>
      </c>
      <c r="I80" s="35">
        <v>2.5964283481631207E-3</v>
      </c>
      <c r="J80" s="35">
        <v>5.910413790149718E-3</v>
      </c>
      <c r="K80" s="35">
        <v>8.3234624964794567E-3</v>
      </c>
      <c r="L80" s="35">
        <v>7.8325938627231747E-3</v>
      </c>
      <c r="O80" s="46" t="s">
        <v>7</v>
      </c>
      <c r="P80" s="35">
        <v>0.11446056837172917</v>
      </c>
      <c r="Q80" s="35">
        <v>1.0244598177069958E-2</v>
      </c>
      <c r="R80" s="35">
        <v>7.8325938627231747E-3</v>
      </c>
      <c r="S80" s="35">
        <v>3.8916040125005434E-4</v>
      </c>
      <c r="T80" s="35">
        <v>0.13292692081277235</v>
      </c>
      <c r="U80" s="60"/>
      <c r="V80" s="60"/>
    </row>
    <row r="81" spans="1:22" x14ac:dyDescent="0.3">
      <c r="A81" s="42" t="s">
        <v>8</v>
      </c>
      <c r="B81" s="35">
        <v>0.10358038103208024</v>
      </c>
      <c r="C81" s="35">
        <v>0.11849566225153457</v>
      </c>
      <c r="D81" s="35">
        <v>0.14695167856594915</v>
      </c>
      <c r="E81" s="35">
        <v>0.14663436179116235</v>
      </c>
      <c r="H81" s="42" t="s">
        <v>8</v>
      </c>
      <c r="I81" s="35">
        <v>3.3588864619601309E-3</v>
      </c>
      <c r="J81" s="35">
        <v>8.4159266476315133E-3</v>
      </c>
      <c r="K81" s="35">
        <v>1.1207090331074789E-2</v>
      </c>
      <c r="L81" s="35">
        <v>1.0053661727162117E-2</v>
      </c>
      <c r="O81" s="46" t="s">
        <v>8</v>
      </c>
      <c r="P81" s="35">
        <v>0.12166372453177857</v>
      </c>
      <c r="Q81" s="35">
        <v>1.4632139365764803E-2</v>
      </c>
      <c r="R81" s="35">
        <v>1.0053661727162117E-2</v>
      </c>
      <c r="S81" s="35">
        <v>2.8483616645684907E-4</v>
      </c>
      <c r="T81" s="35">
        <v>0.14663436179116235</v>
      </c>
      <c r="U81" s="60"/>
      <c r="V81" s="60"/>
    </row>
    <row r="82" spans="1:22" x14ac:dyDescent="0.3">
      <c r="A82" s="42" t="s">
        <v>9</v>
      </c>
      <c r="B82" s="35">
        <v>7.4545948515927454E-2</v>
      </c>
      <c r="C82" s="35">
        <v>7.4849470912051158E-2</v>
      </c>
      <c r="D82" s="35">
        <v>9.1464908735572517E-2</v>
      </c>
      <c r="E82" s="35">
        <v>0.13263817072223608</v>
      </c>
      <c r="H82" s="42" t="s">
        <v>9</v>
      </c>
      <c r="I82" s="35">
        <v>3.1556068735991306E-3</v>
      </c>
      <c r="J82" s="35">
        <v>8.8295301952632313E-3</v>
      </c>
      <c r="K82" s="35">
        <v>7.0986726868623867E-3</v>
      </c>
      <c r="L82" s="35">
        <v>8.4726633411860465E-3</v>
      </c>
      <c r="O82" s="46" t="s">
        <v>9</v>
      </c>
      <c r="P82" s="35">
        <v>0.10462092836409698</v>
      </c>
      <c r="Q82" s="35">
        <v>1.9253451855243037E-2</v>
      </c>
      <c r="R82" s="35">
        <v>8.4726633411860465E-3</v>
      </c>
      <c r="S82" s="35">
        <v>2.9112716171001102E-4</v>
      </c>
      <c r="T82" s="35">
        <v>0.13263817072223608</v>
      </c>
      <c r="U82" s="60"/>
      <c r="V82" s="60"/>
    </row>
    <row r="83" spans="1:22" x14ac:dyDescent="0.3">
      <c r="A83" s="42" t="s">
        <v>11</v>
      </c>
      <c r="B83" s="35">
        <v>0.10196301859429223</v>
      </c>
      <c r="C83" s="35">
        <v>8.515027739189418E-2</v>
      </c>
      <c r="D83" s="35">
        <v>0.10430628309461075</v>
      </c>
      <c r="E83" s="35">
        <v>0.11472077850604401</v>
      </c>
      <c r="H83" s="42" t="s">
        <v>11</v>
      </c>
      <c r="I83" s="35">
        <v>1.7003455445471294E-3</v>
      </c>
      <c r="J83" s="35">
        <v>1.0408490294986212E-2</v>
      </c>
      <c r="K83" s="35">
        <v>6.9155486130749056E-3</v>
      </c>
      <c r="L83" s="35">
        <v>5.7899426886141685E-3</v>
      </c>
      <c r="O83" s="46" t="s">
        <v>11</v>
      </c>
      <c r="P83" s="35">
        <v>9.8341573447081582E-2</v>
      </c>
      <c r="Q83" s="35">
        <v>1.0257546903813069E-2</v>
      </c>
      <c r="R83" s="35">
        <v>5.7899426886141685E-3</v>
      </c>
      <c r="S83" s="35">
        <v>3.3171546653518674E-4</v>
      </c>
      <c r="T83" s="35">
        <v>0.11472077850604401</v>
      </c>
      <c r="U83" s="60"/>
      <c r="V83" s="60"/>
    </row>
    <row r="84" spans="1:22" x14ac:dyDescent="0.3">
      <c r="A84" s="42" t="s">
        <v>12</v>
      </c>
      <c r="B84" s="35">
        <v>8.6148710837311473E-2</v>
      </c>
      <c r="C84" s="35">
        <v>0.1013171469014659</v>
      </c>
      <c r="D84" s="35">
        <v>0.12839552151951769</v>
      </c>
      <c r="E84" s="35">
        <v>0.14543331157901968</v>
      </c>
      <c r="H84" s="42" t="s">
        <v>12</v>
      </c>
      <c r="I84" s="35">
        <v>4.4915139838256407E-3</v>
      </c>
      <c r="J84" s="35">
        <v>5.5300976464096353E-3</v>
      </c>
      <c r="K84" s="35">
        <v>1.0428062661483672E-2</v>
      </c>
      <c r="L84" s="35">
        <v>1.1816027204341703E-2</v>
      </c>
      <c r="O84" s="46" t="s">
        <v>12</v>
      </c>
      <c r="P84" s="35">
        <v>0.11319112881988573</v>
      </c>
      <c r="Q84" s="35">
        <v>1.9750626867722325E-2</v>
      </c>
      <c r="R84" s="35">
        <v>1.1816027204341703E-2</v>
      </c>
      <c r="S84" s="35">
        <v>6.7552868706992298E-4</v>
      </c>
      <c r="T84" s="35">
        <v>0.14543331157901968</v>
      </c>
      <c r="U84" s="60"/>
      <c r="V84" s="60"/>
    </row>
    <row r="85" spans="1:22" x14ac:dyDescent="0.3">
      <c r="A85" s="42" t="s">
        <v>13</v>
      </c>
      <c r="B85" s="35">
        <v>8.5769048227519989E-2</v>
      </c>
      <c r="C85" s="35">
        <v>8.2223251050457011E-2</v>
      </c>
      <c r="D85" s="35">
        <v>9.9648167063897397E-2</v>
      </c>
      <c r="E85" s="35">
        <v>0.12990819920806015</v>
      </c>
      <c r="H85" s="42" t="s">
        <v>13</v>
      </c>
      <c r="I85" s="35">
        <v>3.5522616917965755E-3</v>
      </c>
      <c r="J85" s="35">
        <v>8.547458209698577E-3</v>
      </c>
      <c r="K85" s="35">
        <v>1.304154930304062E-2</v>
      </c>
      <c r="L85" s="35">
        <v>1.6330769835223215E-2</v>
      </c>
      <c r="O85" s="46" t="s">
        <v>13</v>
      </c>
      <c r="P85" s="35">
        <v>9.5521337619875704E-2</v>
      </c>
      <c r="Q85" s="35">
        <v>1.7861352447394764E-2</v>
      </c>
      <c r="R85" s="35">
        <v>1.6330769835223215E-2</v>
      </c>
      <c r="S85" s="35">
        <v>1.947393055664693E-4</v>
      </c>
      <c r="T85" s="35">
        <v>0.12990819920806015</v>
      </c>
      <c r="U85" s="60"/>
      <c r="V85" s="60"/>
    </row>
    <row r="86" spans="1:22" x14ac:dyDescent="0.3">
      <c r="A86" s="42" t="s">
        <v>14</v>
      </c>
      <c r="B86" s="35">
        <v>8.5337318135483273E-2</v>
      </c>
      <c r="C86" s="35">
        <v>7.9781669319990908E-2</v>
      </c>
      <c r="D86" s="35">
        <v>0.10114890993666985</v>
      </c>
      <c r="E86" s="35">
        <v>0.12806509263267729</v>
      </c>
      <c r="H86" s="42" t="s">
        <v>14</v>
      </c>
      <c r="I86" s="35">
        <v>1.8302288944490779E-3</v>
      </c>
      <c r="J86" s="35">
        <v>5.173982260632249E-3</v>
      </c>
      <c r="K86" s="35">
        <v>6.3442246259037159E-3</v>
      </c>
      <c r="L86" s="35">
        <v>6.5048231154328593E-3</v>
      </c>
      <c r="O86" s="46" t="s">
        <v>14</v>
      </c>
      <c r="P86" s="35">
        <v>0.1116254287522062</v>
      </c>
      <c r="Q86" s="35">
        <v>9.7017327694339916E-3</v>
      </c>
      <c r="R86" s="35">
        <v>6.5048231154328593E-3</v>
      </c>
      <c r="S86" s="35">
        <v>2.3310799560424922E-4</v>
      </c>
      <c r="T86" s="35">
        <v>0.12806509263267729</v>
      </c>
      <c r="U86" s="60"/>
      <c r="V86" s="60"/>
    </row>
    <row r="87" spans="1:22" x14ac:dyDescent="0.3">
      <c r="A87" s="42" t="s">
        <v>15</v>
      </c>
      <c r="B87" s="35">
        <v>8.8563551646878236E-2</v>
      </c>
      <c r="C87" s="35">
        <v>7.9440148630717577E-2</v>
      </c>
      <c r="D87" s="35">
        <v>0.10319278568465973</v>
      </c>
      <c r="E87" s="70">
        <v>0.13486869420945949</v>
      </c>
      <c r="H87" s="42" t="s">
        <v>15</v>
      </c>
      <c r="I87" s="35">
        <v>2.5876239100979049E-3</v>
      </c>
      <c r="J87" s="35">
        <v>5.5539649763841183E-3</v>
      </c>
      <c r="K87" s="35">
        <v>9.9067537092253875E-3</v>
      </c>
      <c r="L87" s="35">
        <v>1.0179884000818136E-2</v>
      </c>
      <c r="O87" s="46" t="s">
        <v>15</v>
      </c>
      <c r="P87" s="35">
        <v>0.10978904021182362</v>
      </c>
      <c r="Q87" s="35">
        <v>1.446840953384647E-2</v>
      </c>
      <c r="R87" s="35">
        <v>1.0179884000818136E-2</v>
      </c>
      <c r="S87" s="35">
        <v>4.3136046297127106E-4</v>
      </c>
      <c r="T87" s="35">
        <v>0.13486869420945949</v>
      </c>
      <c r="U87" s="60"/>
      <c r="V87" s="60"/>
    </row>
    <row r="88" spans="1:22" x14ac:dyDescent="0.3">
      <c r="A88" s="42" t="s">
        <v>16</v>
      </c>
      <c r="B88" s="35">
        <v>0.11284376499902984</v>
      </c>
      <c r="C88" s="35">
        <v>8.3515868014922834E-2</v>
      </c>
      <c r="D88" s="35">
        <v>0.11142516668472213</v>
      </c>
      <c r="E88" s="70">
        <v>0.12951545293767039</v>
      </c>
      <c r="H88" s="42" t="s">
        <v>16</v>
      </c>
      <c r="I88" s="35">
        <v>2.6142989900227731E-3</v>
      </c>
      <c r="J88" s="35">
        <v>4.7008931697022438E-3</v>
      </c>
      <c r="K88" s="35">
        <v>7.9082913954244185E-3</v>
      </c>
      <c r="L88" s="35">
        <v>6.233938813597413E-3</v>
      </c>
      <c r="O88" s="46" t="s">
        <v>16</v>
      </c>
      <c r="P88" s="35">
        <v>0.11701826211856209</v>
      </c>
      <c r="Q88" s="35">
        <v>6.0776017900589195E-3</v>
      </c>
      <c r="R88" s="35">
        <v>6.233938813597413E-3</v>
      </c>
      <c r="S88" s="35">
        <v>1.8565021545196057E-4</v>
      </c>
      <c r="T88" s="35">
        <v>0.12951545293767039</v>
      </c>
      <c r="U88" s="60"/>
      <c r="V88" s="60"/>
    </row>
    <row r="89" spans="1:22" x14ac:dyDescent="0.3">
      <c r="A89" s="42" t="s">
        <v>17</v>
      </c>
      <c r="B89" s="35">
        <v>0.10759139324149658</v>
      </c>
      <c r="C89" s="35">
        <v>7.8537048335706058E-2</v>
      </c>
      <c r="D89" s="35">
        <v>0.10293183140798812</v>
      </c>
      <c r="E89" s="35">
        <v>0.13784452858164103</v>
      </c>
      <c r="H89" s="42" t="s">
        <v>17</v>
      </c>
      <c r="I89" s="35">
        <v>2.2602072202215972E-3</v>
      </c>
      <c r="J89" s="35">
        <v>4.9420378279438678E-3</v>
      </c>
      <c r="K89" s="35">
        <v>7.1840906506485079E-3</v>
      </c>
      <c r="L89" s="35">
        <v>7.0163361486933725E-3</v>
      </c>
      <c r="O89" s="46" t="s">
        <v>17</v>
      </c>
      <c r="P89" s="35">
        <v>0.12015806613889699</v>
      </c>
      <c r="Q89" s="35">
        <v>1.038550133707538E-2</v>
      </c>
      <c r="R89" s="35">
        <v>7.0163361486933725E-3</v>
      </c>
      <c r="S89" s="35">
        <v>2.8462495697529721E-4</v>
      </c>
      <c r="T89" s="35">
        <v>0.13784452858164103</v>
      </c>
      <c r="U89" s="60"/>
      <c r="V89" s="60"/>
    </row>
    <row r="90" spans="1:22" x14ac:dyDescent="0.3">
      <c r="A90" s="42" t="s">
        <v>18</v>
      </c>
      <c r="B90" s="35">
        <v>0.10659667754934621</v>
      </c>
      <c r="C90" s="35">
        <v>5.7326573919522554E-2</v>
      </c>
      <c r="D90" s="35">
        <v>7.1239610363831252E-2</v>
      </c>
      <c r="E90" s="72">
        <v>9.2567208937005971E-2</v>
      </c>
      <c r="H90" s="42" t="s">
        <v>18</v>
      </c>
      <c r="I90" s="35">
        <v>2.2726138939853334E-3</v>
      </c>
      <c r="J90" s="35">
        <v>3.1246461717149214E-3</v>
      </c>
      <c r="K90" s="35">
        <v>5.62294508064487E-3</v>
      </c>
      <c r="L90" s="35">
        <v>6.424679346845116E-3</v>
      </c>
      <c r="O90" s="46" t="s">
        <v>18</v>
      </c>
      <c r="P90" s="35">
        <v>8.2041100076667248E-2</v>
      </c>
      <c r="Q90" s="35">
        <v>3.963821638748948E-3</v>
      </c>
      <c r="R90" s="35">
        <v>6.424679346845116E-3</v>
      </c>
      <c r="S90" s="35">
        <v>1.376078747446659E-4</v>
      </c>
      <c r="T90" s="35">
        <v>9.2567208937005971E-2</v>
      </c>
      <c r="U90" s="60"/>
      <c r="V90" s="60"/>
    </row>
    <row r="91" spans="1:22" x14ac:dyDescent="0.3">
      <c r="A91" s="43" t="s">
        <v>24</v>
      </c>
      <c r="B91" s="45">
        <v>8.8062524074514203E-2</v>
      </c>
      <c r="C91" s="45">
        <v>7.8453509925381415E-2</v>
      </c>
      <c r="D91" s="45">
        <v>0.10035332752428969</v>
      </c>
      <c r="E91" s="45">
        <v>0.12988625107277205</v>
      </c>
      <c r="H91" s="43" t="s">
        <v>24</v>
      </c>
      <c r="I91" s="45">
        <v>2.7503851922273128E-3</v>
      </c>
      <c r="J91" s="45">
        <v>6.8883572820455947E-3</v>
      </c>
      <c r="K91" s="45">
        <v>8.2465334616023886E-3</v>
      </c>
      <c r="L91" s="45">
        <v>8.5648816541944381E-3</v>
      </c>
      <c r="O91" s="47" t="s">
        <v>24</v>
      </c>
      <c r="P91" s="45">
        <v>0.10725665118666634</v>
      </c>
      <c r="Q91" s="45">
        <v>1.3767450091035235E-2</v>
      </c>
      <c r="R91" s="45">
        <v>8.5648816541944381E-3</v>
      </c>
      <c r="S91" s="45">
        <v>2.9726814087602363E-4</v>
      </c>
      <c r="T91" s="45">
        <v>0.12988625107277205</v>
      </c>
      <c r="U91" s="60"/>
      <c r="V91" s="60"/>
    </row>
    <row r="92" spans="1:22" x14ac:dyDescent="0.3">
      <c r="U92" s="60"/>
      <c r="V92" s="60"/>
    </row>
    <row r="94" spans="1:22" x14ac:dyDescent="0.3">
      <c r="A94" s="53" t="s">
        <v>59</v>
      </c>
    </row>
    <row r="95" spans="1:22" x14ac:dyDescent="0.3">
      <c r="A95" s="53" t="s">
        <v>66</v>
      </c>
    </row>
    <row r="96" spans="1:22" x14ac:dyDescent="0.3">
      <c r="A96" s="53" t="s">
        <v>60</v>
      </c>
    </row>
    <row r="97" spans="1:1" x14ac:dyDescent="0.3">
      <c r="A97" s="53" t="s">
        <v>85</v>
      </c>
    </row>
    <row r="100" spans="1:1" x14ac:dyDescent="0.3">
      <c r="A100" s="22"/>
    </row>
    <row r="117" spans="3:5" x14ac:dyDescent="0.3">
      <c r="C117" s="28"/>
      <c r="D117" s="32"/>
      <c r="E117" s="32"/>
    </row>
  </sheetData>
  <mergeCells count="25">
    <mergeCell ref="A1:N1"/>
    <mergeCell ref="A3:A4"/>
    <mergeCell ref="B3:E3"/>
    <mergeCell ref="F3:I3"/>
    <mergeCell ref="J3:M3"/>
    <mergeCell ref="N3:Q3"/>
    <mergeCell ref="A27:T27"/>
    <mergeCell ref="A30:A31"/>
    <mergeCell ref="B30:E30"/>
    <mergeCell ref="H30:H31"/>
    <mergeCell ref="I30:L30"/>
    <mergeCell ref="O30:O31"/>
    <mergeCell ref="P30:T30"/>
    <mergeCell ref="P73:T73"/>
    <mergeCell ref="A51:A52"/>
    <mergeCell ref="B51:E51"/>
    <mergeCell ref="H51:H52"/>
    <mergeCell ref="I51:L51"/>
    <mergeCell ref="O51:O52"/>
    <mergeCell ref="P51:T51"/>
    <mergeCell ref="A73:A74"/>
    <mergeCell ref="B73:E73"/>
    <mergeCell ref="H73:H74"/>
    <mergeCell ref="I73:L73"/>
    <mergeCell ref="O73:O74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3" orientation="landscape" horizontalDpi="0" verticalDpi="0" r:id="rId1"/>
  <headerFooter>
    <oddFooter>&amp;C&amp;"Calibri"&amp;11&amp;K000000&amp;F&amp;A</oddFooter>
  </headerFooter>
  <ignoredErrors>
    <ignoredError sqref="B48:E48 I48:L48 B69:E69 I69:L6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FAA6-3A0C-4EB9-ABD5-5DE1905B5E5F}">
  <sheetPr codeName="Hoja4">
    <pageSetUpPr fitToPage="1"/>
  </sheetPr>
  <dimension ref="A1:AG118"/>
  <sheetViews>
    <sheetView zoomScale="70" zoomScaleNormal="70" workbookViewId="0">
      <selection activeCell="A28" sqref="A28:U28"/>
    </sheetView>
  </sheetViews>
  <sheetFormatPr baseColWidth="10" defaultColWidth="11.44140625" defaultRowHeight="14.4" x14ac:dyDescent="0.3"/>
  <cols>
    <col min="1" max="1" width="35.109375" style="1" customWidth="1"/>
    <col min="2" max="8" width="14.77734375" style="1" customWidth="1"/>
    <col min="9" max="9" width="35" style="1" customWidth="1"/>
    <col min="10" max="16" width="14.77734375" style="1" customWidth="1"/>
    <col min="17" max="17" width="35" style="1" customWidth="1"/>
    <col min="18" max="22" width="14.77734375" style="1" customWidth="1"/>
    <col min="23" max="23" width="32.77734375" style="1" bestFit="1" customWidth="1"/>
    <col min="24" max="27" width="14.77734375" style="1" customWidth="1"/>
    <col min="28" max="16384" width="11.44140625" style="1"/>
  </cols>
  <sheetData>
    <row r="1" spans="1:33" ht="25.05" customHeight="1" x14ac:dyDescent="0.3">
      <c r="A1" s="183" t="s">
        <v>69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92"/>
      <c r="W1" s="92"/>
      <c r="X1" s="92"/>
      <c r="Y1" s="92"/>
      <c r="Z1" s="92"/>
      <c r="AA1" s="92"/>
    </row>
    <row r="2" spans="1:33" ht="15" thickBot="1" x14ac:dyDescent="0.35"/>
    <row r="3" spans="1:33" x14ac:dyDescent="0.3">
      <c r="A3" s="189" t="s">
        <v>0</v>
      </c>
      <c r="B3" s="186" t="s">
        <v>89</v>
      </c>
      <c r="C3" s="187"/>
      <c r="D3" s="187"/>
      <c r="E3" s="188"/>
      <c r="F3" s="186" t="s">
        <v>90</v>
      </c>
      <c r="G3" s="187"/>
      <c r="H3" s="187"/>
      <c r="I3" s="188"/>
      <c r="J3" s="186" t="s">
        <v>91</v>
      </c>
      <c r="K3" s="187"/>
      <c r="L3" s="187"/>
      <c r="M3" s="188"/>
      <c r="N3" s="186" t="s">
        <v>92</v>
      </c>
      <c r="O3" s="187"/>
      <c r="P3" s="187"/>
      <c r="Q3" s="188"/>
      <c r="R3" s="186" t="s">
        <v>93</v>
      </c>
      <c r="S3" s="187"/>
      <c r="T3" s="187"/>
      <c r="U3" s="188"/>
      <c r="X3" s="97"/>
      <c r="AB3" s="61"/>
      <c r="AC3" s="61"/>
      <c r="AD3" s="61"/>
      <c r="AE3" s="61"/>
      <c r="AF3" s="61"/>
      <c r="AG3" s="61"/>
    </row>
    <row r="4" spans="1:33" ht="16.05" customHeight="1" thickBot="1" x14ac:dyDescent="0.35">
      <c r="A4" s="190"/>
      <c r="B4" s="50" t="s">
        <v>51</v>
      </c>
      <c r="C4" s="51" t="s">
        <v>50</v>
      </c>
      <c r="D4" s="51" t="s">
        <v>52</v>
      </c>
      <c r="E4" s="52" t="s">
        <v>53</v>
      </c>
      <c r="F4" s="50" t="s">
        <v>51</v>
      </c>
      <c r="G4" s="51" t="s">
        <v>50</v>
      </c>
      <c r="H4" s="51" t="s">
        <v>52</v>
      </c>
      <c r="I4" s="52" t="s">
        <v>53</v>
      </c>
      <c r="J4" s="50" t="s">
        <v>51</v>
      </c>
      <c r="K4" s="51" t="s">
        <v>50</v>
      </c>
      <c r="L4" s="51" t="s">
        <v>52</v>
      </c>
      <c r="M4" s="52" t="s">
        <v>53</v>
      </c>
      <c r="N4" s="50" t="s">
        <v>51</v>
      </c>
      <c r="O4" s="51" t="s">
        <v>50</v>
      </c>
      <c r="P4" s="51" t="s">
        <v>52</v>
      </c>
      <c r="Q4" s="52" t="s">
        <v>53</v>
      </c>
      <c r="R4" s="50" t="s">
        <v>51</v>
      </c>
      <c r="S4" s="51" t="s">
        <v>50</v>
      </c>
      <c r="T4" s="51" t="s">
        <v>52</v>
      </c>
      <c r="U4" s="52" t="s">
        <v>53</v>
      </c>
      <c r="V4" s="1" t="s">
        <v>116</v>
      </c>
      <c r="W4" s="102" t="s">
        <v>115</v>
      </c>
      <c r="AB4" s="61"/>
      <c r="AC4" s="61"/>
      <c r="AD4" s="61"/>
      <c r="AE4" s="61"/>
      <c r="AF4" s="61"/>
      <c r="AG4" s="61"/>
    </row>
    <row r="5" spans="1:33" x14ac:dyDescent="0.3">
      <c r="A5" s="69" t="s">
        <v>1</v>
      </c>
      <c r="B5" s="98">
        <v>19152</v>
      </c>
      <c r="C5" s="99">
        <v>1430</v>
      </c>
      <c r="D5" s="99">
        <v>1291</v>
      </c>
      <c r="E5" s="99">
        <v>24</v>
      </c>
      <c r="F5" s="98">
        <v>16015</v>
      </c>
      <c r="G5" s="99">
        <v>1553</v>
      </c>
      <c r="H5" s="99">
        <v>875</v>
      </c>
      <c r="I5" s="99">
        <v>26</v>
      </c>
      <c r="J5" s="98">
        <v>14073</v>
      </c>
      <c r="K5" s="99">
        <v>1527</v>
      </c>
      <c r="L5" s="99">
        <v>553</v>
      </c>
      <c r="M5" s="99">
        <v>21</v>
      </c>
      <c r="N5" s="98">
        <v>14057</v>
      </c>
      <c r="O5" s="99">
        <v>1757</v>
      </c>
      <c r="P5" s="99">
        <v>379</v>
      </c>
      <c r="Q5" s="99">
        <v>16</v>
      </c>
      <c r="R5" s="98">
        <v>16279</v>
      </c>
      <c r="S5" s="99">
        <v>2311</v>
      </c>
      <c r="T5" s="99">
        <v>690</v>
      </c>
      <c r="U5" s="100">
        <v>19</v>
      </c>
      <c r="V5" s="1">
        <f>+W5-T5</f>
        <v>511</v>
      </c>
      <c r="W5" s="61">
        <v>1201</v>
      </c>
      <c r="X5" s="104" t="s">
        <v>1</v>
      </c>
      <c r="Y5" s="103">
        <f>+V5/$V$21</f>
        <v>5.013736263736264E-2</v>
      </c>
      <c r="AB5" s="61"/>
      <c r="AC5" s="94"/>
      <c r="AD5" s="61"/>
      <c r="AE5" s="61"/>
      <c r="AF5" s="61"/>
      <c r="AG5" s="61"/>
    </row>
    <row r="6" spans="1:33" x14ac:dyDescent="0.3">
      <c r="A6" s="48" t="s">
        <v>2</v>
      </c>
      <c r="B6" s="5">
        <v>10096</v>
      </c>
      <c r="C6" s="6">
        <v>561</v>
      </c>
      <c r="D6" s="6">
        <v>862</v>
      </c>
      <c r="E6" s="6">
        <v>15</v>
      </c>
      <c r="F6" s="5">
        <v>7340</v>
      </c>
      <c r="G6" s="6">
        <v>606</v>
      </c>
      <c r="H6" s="6">
        <v>608</v>
      </c>
      <c r="I6" s="6">
        <v>7</v>
      </c>
      <c r="J6" s="5">
        <v>6115</v>
      </c>
      <c r="K6" s="6">
        <v>581</v>
      </c>
      <c r="L6" s="6">
        <v>449</v>
      </c>
      <c r="M6" s="6">
        <v>10</v>
      </c>
      <c r="N6" s="5">
        <v>7807</v>
      </c>
      <c r="O6" s="6">
        <v>679</v>
      </c>
      <c r="P6" s="6">
        <v>523</v>
      </c>
      <c r="Q6" s="6">
        <v>11</v>
      </c>
      <c r="R6" s="5">
        <v>7767</v>
      </c>
      <c r="S6" s="6">
        <v>762</v>
      </c>
      <c r="T6" s="6">
        <v>933</v>
      </c>
      <c r="U6" s="7">
        <v>7</v>
      </c>
      <c r="V6" s="1">
        <f t="shared" ref="V6:V20" si="0">+W6-T6</f>
        <v>169</v>
      </c>
      <c r="W6" s="61">
        <v>1102</v>
      </c>
      <c r="X6" s="1" t="s">
        <v>2</v>
      </c>
      <c r="Y6" s="103">
        <f t="shared" ref="Y6:Y21" si="1">+V6/$V$21</f>
        <v>1.6581632653061226E-2</v>
      </c>
      <c r="AB6" s="61"/>
      <c r="AC6" s="94"/>
      <c r="AD6" s="61"/>
      <c r="AE6" s="61"/>
      <c r="AF6" s="61"/>
      <c r="AG6" s="61"/>
    </row>
    <row r="7" spans="1:33" x14ac:dyDescent="0.3">
      <c r="A7" s="48" t="s">
        <v>3</v>
      </c>
      <c r="B7" s="5">
        <v>5342</v>
      </c>
      <c r="C7" s="6">
        <v>216</v>
      </c>
      <c r="D7" s="6">
        <v>552</v>
      </c>
      <c r="E7" s="6">
        <v>6</v>
      </c>
      <c r="F7" s="5">
        <v>4479</v>
      </c>
      <c r="G7" s="6">
        <v>205</v>
      </c>
      <c r="H7" s="6">
        <v>426</v>
      </c>
      <c r="I7" s="6">
        <v>4</v>
      </c>
      <c r="J7" s="5">
        <v>3741</v>
      </c>
      <c r="K7" s="6">
        <v>187</v>
      </c>
      <c r="L7" s="6">
        <v>277</v>
      </c>
      <c r="M7" s="6">
        <v>5</v>
      </c>
      <c r="N7" s="5">
        <v>4604</v>
      </c>
      <c r="O7" s="6">
        <v>333</v>
      </c>
      <c r="P7" s="6">
        <v>409</v>
      </c>
      <c r="Q7" s="6">
        <v>5</v>
      </c>
      <c r="R7" s="5">
        <v>5854</v>
      </c>
      <c r="S7" s="6">
        <v>366</v>
      </c>
      <c r="T7" s="6">
        <v>1656</v>
      </c>
      <c r="U7" s="7">
        <v>8</v>
      </c>
      <c r="V7" s="1">
        <f t="shared" si="0"/>
        <v>172</v>
      </c>
      <c r="W7" s="61">
        <v>1828</v>
      </c>
      <c r="X7" s="1" t="s">
        <v>3</v>
      </c>
      <c r="Y7" s="103">
        <f t="shared" si="1"/>
        <v>1.6875981161695447E-2</v>
      </c>
      <c r="AB7" s="61"/>
      <c r="AC7" s="94"/>
      <c r="AD7" s="88"/>
      <c r="AE7" s="89"/>
      <c r="AF7" s="89"/>
      <c r="AG7" s="61"/>
    </row>
    <row r="8" spans="1:33" x14ac:dyDescent="0.3">
      <c r="A8" s="48" t="s">
        <v>4</v>
      </c>
      <c r="B8" s="5">
        <v>3663</v>
      </c>
      <c r="C8" s="6">
        <v>583</v>
      </c>
      <c r="D8" s="6">
        <v>299</v>
      </c>
      <c r="E8" s="6">
        <v>5</v>
      </c>
      <c r="F8" s="5">
        <v>3653</v>
      </c>
      <c r="G8" s="6">
        <v>647</v>
      </c>
      <c r="H8" s="6">
        <v>296</v>
      </c>
      <c r="I8" s="6">
        <v>3</v>
      </c>
      <c r="J8" s="5">
        <v>3332</v>
      </c>
      <c r="K8" s="6">
        <v>673</v>
      </c>
      <c r="L8" s="6">
        <v>183</v>
      </c>
      <c r="M8" s="6">
        <v>5</v>
      </c>
      <c r="N8" s="5">
        <v>4050</v>
      </c>
      <c r="O8" s="6">
        <v>751</v>
      </c>
      <c r="P8" s="6">
        <v>124</v>
      </c>
      <c r="Q8" s="6">
        <v>0</v>
      </c>
      <c r="R8" s="5">
        <v>3156</v>
      </c>
      <c r="S8" s="6">
        <v>860</v>
      </c>
      <c r="T8" s="6">
        <v>149</v>
      </c>
      <c r="U8" s="7">
        <v>5</v>
      </c>
      <c r="V8" s="1">
        <f t="shared" si="0"/>
        <v>153</v>
      </c>
      <c r="W8" s="61">
        <v>302</v>
      </c>
      <c r="X8" s="1" t="s">
        <v>4</v>
      </c>
      <c r="Y8" s="103">
        <f t="shared" si="1"/>
        <v>1.5011773940345368E-2</v>
      </c>
      <c r="AB8" s="61"/>
      <c r="AC8" s="94"/>
      <c r="AD8" s="88"/>
      <c r="AE8" s="90"/>
      <c r="AF8" s="90"/>
      <c r="AG8" s="61"/>
    </row>
    <row r="9" spans="1:33" x14ac:dyDescent="0.3">
      <c r="A9" s="48" t="s">
        <v>6</v>
      </c>
      <c r="B9" s="5">
        <v>5539</v>
      </c>
      <c r="C9" s="6">
        <v>188</v>
      </c>
      <c r="D9" s="6">
        <v>345</v>
      </c>
      <c r="E9" s="6">
        <v>9</v>
      </c>
      <c r="F9" s="5">
        <v>4754</v>
      </c>
      <c r="G9" s="6">
        <v>202</v>
      </c>
      <c r="H9" s="6">
        <v>240</v>
      </c>
      <c r="I9" s="6">
        <v>6</v>
      </c>
      <c r="J9" s="5">
        <v>4253</v>
      </c>
      <c r="K9" s="6">
        <v>206</v>
      </c>
      <c r="L9" s="6">
        <v>138</v>
      </c>
      <c r="M9" s="6">
        <v>1</v>
      </c>
      <c r="N9" s="5">
        <v>4715</v>
      </c>
      <c r="O9" s="6">
        <v>231</v>
      </c>
      <c r="P9" s="6">
        <v>237</v>
      </c>
      <c r="Q9" s="6">
        <v>4</v>
      </c>
      <c r="R9" s="5">
        <v>4910</v>
      </c>
      <c r="S9" s="6">
        <v>284</v>
      </c>
      <c r="T9" s="6">
        <v>1069</v>
      </c>
      <c r="U9" s="7">
        <v>10</v>
      </c>
      <c r="V9" s="1">
        <f t="shared" si="0"/>
        <v>386</v>
      </c>
      <c r="W9" s="61">
        <v>1455</v>
      </c>
      <c r="X9" s="1" t="s">
        <v>6</v>
      </c>
      <c r="Y9" s="103">
        <f t="shared" si="1"/>
        <v>3.7872841444270014E-2</v>
      </c>
      <c r="AB9" s="61"/>
      <c r="AC9" s="94"/>
      <c r="AD9" s="61"/>
      <c r="AE9" s="90"/>
      <c r="AF9" s="90"/>
      <c r="AG9" s="61"/>
    </row>
    <row r="10" spans="1:33" x14ac:dyDescent="0.3">
      <c r="A10" s="48" t="s">
        <v>7</v>
      </c>
      <c r="B10" s="5">
        <v>18136</v>
      </c>
      <c r="C10" s="6">
        <v>1357</v>
      </c>
      <c r="D10" s="6">
        <v>1587</v>
      </c>
      <c r="E10" s="6">
        <v>66</v>
      </c>
      <c r="F10" s="5">
        <v>13721</v>
      </c>
      <c r="G10" s="6">
        <v>1110</v>
      </c>
      <c r="H10" s="6">
        <v>907</v>
      </c>
      <c r="I10" s="6">
        <v>71</v>
      </c>
      <c r="J10" s="5">
        <v>12282</v>
      </c>
      <c r="K10" s="6">
        <v>1251</v>
      </c>
      <c r="L10" s="6">
        <v>688</v>
      </c>
      <c r="M10" s="6">
        <v>30</v>
      </c>
      <c r="N10" s="5">
        <v>13792</v>
      </c>
      <c r="O10" s="6">
        <v>1468</v>
      </c>
      <c r="P10" s="6">
        <v>783</v>
      </c>
      <c r="Q10" s="6">
        <v>30</v>
      </c>
      <c r="R10" s="5">
        <v>15769</v>
      </c>
      <c r="S10" s="6">
        <v>1933</v>
      </c>
      <c r="T10" s="6">
        <v>2421</v>
      </c>
      <c r="U10" s="7">
        <v>63</v>
      </c>
      <c r="V10" s="1">
        <f t="shared" si="0"/>
        <v>898</v>
      </c>
      <c r="W10" s="61">
        <v>3319</v>
      </c>
      <c r="X10" s="1" t="s">
        <v>7</v>
      </c>
      <c r="Y10" s="103">
        <f t="shared" si="1"/>
        <v>8.8108320251177388E-2</v>
      </c>
      <c r="AB10" s="61"/>
      <c r="AC10" s="94"/>
      <c r="AD10" s="61"/>
      <c r="AE10" s="61"/>
      <c r="AF10" s="61"/>
      <c r="AG10" s="61"/>
    </row>
    <row r="11" spans="1:33" x14ac:dyDescent="0.3">
      <c r="A11" s="48" t="s">
        <v>8</v>
      </c>
      <c r="B11" s="5">
        <v>10672</v>
      </c>
      <c r="C11" s="6">
        <v>962</v>
      </c>
      <c r="D11" s="6">
        <v>1109</v>
      </c>
      <c r="E11" s="6">
        <v>21</v>
      </c>
      <c r="F11" s="5">
        <v>7990</v>
      </c>
      <c r="G11" s="6">
        <v>951</v>
      </c>
      <c r="H11" s="6">
        <v>726</v>
      </c>
      <c r="I11" s="6">
        <v>21</v>
      </c>
      <c r="J11" s="5">
        <v>7770</v>
      </c>
      <c r="K11" s="6">
        <v>1065</v>
      </c>
      <c r="L11" s="6">
        <v>511</v>
      </c>
      <c r="M11" s="6">
        <v>16</v>
      </c>
      <c r="N11" s="5">
        <v>8146</v>
      </c>
      <c r="O11" s="6">
        <v>1183</v>
      </c>
      <c r="P11" s="6">
        <v>513</v>
      </c>
      <c r="Q11" s="6">
        <v>23</v>
      </c>
      <c r="R11" s="5">
        <v>9613</v>
      </c>
      <c r="S11" s="6">
        <v>1282</v>
      </c>
      <c r="T11" s="6">
        <v>1107</v>
      </c>
      <c r="U11" s="7">
        <v>31</v>
      </c>
      <c r="V11" s="1">
        <f t="shared" si="0"/>
        <v>272</v>
      </c>
      <c r="W11" s="61">
        <v>1379</v>
      </c>
      <c r="X11" s="1" t="s">
        <v>8</v>
      </c>
      <c r="Y11" s="103">
        <f t="shared" si="1"/>
        <v>2.6687598116169546E-2</v>
      </c>
      <c r="AB11" s="61"/>
      <c r="AC11" s="94"/>
      <c r="AD11" s="61"/>
      <c r="AE11" s="61"/>
      <c r="AF11" s="61"/>
      <c r="AG11" s="61"/>
    </row>
    <row r="12" spans="1:33" x14ac:dyDescent="0.3">
      <c r="A12" s="48" t="s">
        <v>9</v>
      </c>
      <c r="B12" s="5">
        <v>59885</v>
      </c>
      <c r="C12" s="6">
        <v>9476</v>
      </c>
      <c r="D12" s="6">
        <v>4504</v>
      </c>
      <c r="E12" s="6">
        <v>193</v>
      </c>
      <c r="F12" s="5">
        <v>56212</v>
      </c>
      <c r="G12" s="6">
        <v>10810</v>
      </c>
      <c r="H12" s="6">
        <v>7078</v>
      </c>
      <c r="I12" s="6">
        <v>175</v>
      </c>
      <c r="J12" s="5">
        <v>55153</v>
      </c>
      <c r="K12" s="6">
        <v>11102</v>
      </c>
      <c r="L12" s="6">
        <v>3909</v>
      </c>
      <c r="M12" s="6">
        <v>160</v>
      </c>
      <c r="N12" s="5">
        <v>59101</v>
      </c>
      <c r="O12" s="6">
        <v>11004</v>
      </c>
      <c r="P12" s="6">
        <v>3164</v>
      </c>
      <c r="Q12" s="6">
        <v>113</v>
      </c>
      <c r="R12" s="5">
        <v>63386</v>
      </c>
      <c r="S12" s="6">
        <v>11903</v>
      </c>
      <c r="T12" s="6">
        <v>5947</v>
      </c>
      <c r="U12" s="7">
        <v>171</v>
      </c>
      <c r="V12" s="1">
        <f t="shared" si="0"/>
        <v>1600</v>
      </c>
      <c r="W12" s="61">
        <v>7547</v>
      </c>
      <c r="X12" s="1" t="s">
        <v>9</v>
      </c>
      <c r="Y12" s="105">
        <f t="shared" si="1"/>
        <v>0.15698587127158556</v>
      </c>
      <c r="AB12" s="61"/>
      <c r="AC12" s="94"/>
      <c r="AD12" s="61"/>
      <c r="AE12" s="61"/>
      <c r="AF12" s="61"/>
      <c r="AG12" s="61"/>
    </row>
    <row r="13" spans="1:33" x14ac:dyDescent="0.3">
      <c r="A13" s="48" t="s">
        <v>11</v>
      </c>
      <c r="B13" s="5">
        <v>21684</v>
      </c>
      <c r="C13" s="6">
        <v>1802</v>
      </c>
      <c r="D13" s="6">
        <v>1640</v>
      </c>
      <c r="E13" s="6">
        <v>79</v>
      </c>
      <c r="F13" s="5">
        <v>15700</v>
      </c>
      <c r="G13" s="6">
        <v>1703</v>
      </c>
      <c r="H13" s="6">
        <v>986</v>
      </c>
      <c r="I13" s="6">
        <v>63</v>
      </c>
      <c r="J13" s="5">
        <v>14117</v>
      </c>
      <c r="K13" s="6">
        <v>1571</v>
      </c>
      <c r="L13" s="6">
        <v>652</v>
      </c>
      <c r="M13" s="6">
        <v>52</v>
      </c>
      <c r="N13" s="5">
        <v>13716</v>
      </c>
      <c r="O13" s="6">
        <v>1727</v>
      </c>
      <c r="P13" s="6">
        <v>562</v>
      </c>
      <c r="Q13" s="6">
        <v>26</v>
      </c>
      <c r="R13" s="5">
        <v>15650</v>
      </c>
      <c r="S13" s="6">
        <v>2350</v>
      </c>
      <c r="T13" s="6">
        <v>1127</v>
      </c>
      <c r="U13" s="7">
        <v>40</v>
      </c>
      <c r="V13" s="1">
        <f t="shared" si="0"/>
        <v>589</v>
      </c>
      <c r="W13" s="61">
        <v>1716</v>
      </c>
      <c r="X13" s="104" t="s">
        <v>11</v>
      </c>
      <c r="Y13" s="103">
        <f t="shared" si="1"/>
        <v>5.779042386185243E-2</v>
      </c>
      <c r="AB13" s="61"/>
      <c r="AC13" s="94"/>
      <c r="AD13" s="61"/>
      <c r="AE13" s="61"/>
      <c r="AF13" s="61"/>
      <c r="AG13" s="61"/>
    </row>
    <row r="14" spans="1:33" x14ac:dyDescent="0.3">
      <c r="A14" s="48" t="s">
        <v>12</v>
      </c>
      <c r="B14" s="5">
        <v>2854</v>
      </c>
      <c r="C14" s="6">
        <v>442</v>
      </c>
      <c r="D14" s="6">
        <v>367</v>
      </c>
      <c r="E14" s="6">
        <v>19</v>
      </c>
      <c r="F14" s="5">
        <v>2636</v>
      </c>
      <c r="G14" s="6">
        <v>428</v>
      </c>
      <c r="H14" s="6">
        <v>233</v>
      </c>
      <c r="I14" s="6">
        <v>13</v>
      </c>
      <c r="J14" s="5">
        <v>2144</v>
      </c>
      <c r="K14" s="6">
        <v>409</v>
      </c>
      <c r="L14" s="6">
        <v>255</v>
      </c>
      <c r="M14" s="6">
        <v>11</v>
      </c>
      <c r="N14" s="5">
        <v>2251</v>
      </c>
      <c r="O14" s="6">
        <v>446</v>
      </c>
      <c r="P14" s="6">
        <v>177</v>
      </c>
      <c r="Q14" s="6">
        <v>16</v>
      </c>
      <c r="R14" s="5">
        <v>2285</v>
      </c>
      <c r="S14" s="6">
        <v>450</v>
      </c>
      <c r="T14" s="6">
        <v>335</v>
      </c>
      <c r="U14" s="7">
        <v>19</v>
      </c>
      <c r="V14" s="1">
        <f t="shared" si="0"/>
        <v>656</v>
      </c>
      <c r="W14" s="61">
        <v>991</v>
      </c>
      <c r="X14" s="1" t="s">
        <v>12</v>
      </c>
      <c r="Y14" s="103">
        <f t="shared" si="1"/>
        <v>6.4364207221350084E-2</v>
      </c>
      <c r="AB14" s="61"/>
      <c r="AC14" s="94"/>
      <c r="AD14" s="61"/>
      <c r="AE14" s="61"/>
      <c r="AF14" s="61"/>
      <c r="AG14" s="61"/>
    </row>
    <row r="15" spans="1:33" x14ac:dyDescent="0.3">
      <c r="A15" s="48" t="s">
        <v>13</v>
      </c>
      <c r="B15" s="5">
        <v>8761</v>
      </c>
      <c r="C15" s="6">
        <v>1207</v>
      </c>
      <c r="D15" s="6">
        <v>1709</v>
      </c>
      <c r="E15" s="6">
        <v>13</v>
      </c>
      <c r="F15" s="5">
        <v>7122</v>
      </c>
      <c r="G15" s="6">
        <v>1278</v>
      </c>
      <c r="H15" s="6">
        <v>1593</v>
      </c>
      <c r="I15" s="6">
        <v>12</v>
      </c>
      <c r="J15" s="5">
        <v>5979</v>
      </c>
      <c r="K15" s="6">
        <v>1301</v>
      </c>
      <c r="L15" s="6">
        <v>866</v>
      </c>
      <c r="M15" s="6">
        <v>19</v>
      </c>
      <c r="N15" s="5">
        <v>6096</v>
      </c>
      <c r="O15" s="6">
        <v>1442</v>
      </c>
      <c r="P15" s="6">
        <v>612</v>
      </c>
      <c r="Q15" s="6">
        <v>13</v>
      </c>
      <c r="R15" s="5">
        <v>7167</v>
      </c>
      <c r="S15" s="6">
        <v>1552</v>
      </c>
      <c r="T15" s="6">
        <v>1073</v>
      </c>
      <c r="U15" s="7">
        <v>19</v>
      </c>
      <c r="V15" s="1">
        <f t="shared" si="0"/>
        <v>121</v>
      </c>
      <c r="W15" s="61">
        <v>1194</v>
      </c>
      <c r="X15" s="104" t="s">
        <v>13</v>
      </c>
      <c r="Y15" s="103">
        <f t="shared" si="1"/>
        <v>1.1872056514913657E-2</v>
      </c>
      <c r="AB15" s="61"/>
      <c r="AC15" s="94"/>
      <c r="AD15" s="61"/>
      <c r="AE15" s="61"/>
      <c r="AF15" s="61"/>
      <c r="AG15" s="61"/>
    </row>
    <row r="16" spans="1:33" x14ac:dyDescent="0.3">
      <c r="A16" s="48" t="s">
        <v>14</v>
      </c>
      <c r="B16" s="5">
        <v>2934</v>
      </c>
      <c r="C16" s="6">
        <v>204</v>
      </c>
      <c r="D16" s="6">
        <v>233</v>
      </c>
      <c r="E16" s="6">
        <v>10</v>
      </c>
      <c r="F16" s="5">
        <v>2567</v>
      </c>
      <c r="G16" s="6">
        <v>211</v>
      </c>
      <c r="H16" s="6">
        <v>137</v>
      </c>
      <c r="I16" s="6">
        <v>3</v>
      </c>
      <c r="J16" s="5">
        <v>2167</v>
      </c>
      <c r="K16" s="6">
        <v>209</v>
      </c>
      <c r="L16" s="6">
        <v>101</v>
      </c>
      <c r="M16" s="6">
        <v>5</v>
      </c>
      <c r="N16" s="5">
        <v>2387</v>
      </c>
      <c r="O16" s="6">
        <v>250</v>
      </c>
      <c r="P16" s="6">
        <v>115</v>
      </c>
      <c r="Q16" s="6">
        <v>3</v>
      </c>
      <c r="R16" s="5">
        <v>2747</v>
      </c>
      <c r="S16" s="6">
        <v>376</v>
      </c>
      <c r="T16" s="6">
        <v>307</v>
      </c>
      <c r="U16" s="7">
        <v>12</v>
      </c>
      <c r="V16" s="1">
        <f t="shared" si="0"/>
        <v>416</v>
      </c>
      <c r="W16" s="61">
        <v>723</v>
      </c>
      <c r="X16" s="1" t="s">
        <v>14</v>
      </c>
      <c r="Y16" s="103">
        <f t="shared" si="1"/>
        <v>4.0816326530612242E-2</v>
      </c>
      <c r="AB16" s="61"/>
      <c r="AC16" s="94"/>
      <c r="AD16" s="61"/>
      <c r="AE16" s="61"/>
      <c r="AF16" s="61"/>
      <c r="AG16" s="61"/>
    </row>
    <row r="17" spans="1:33" x14ac:dyDescent="0.3">
      <c r="A17" s="48" t="s">
        <v>15</v>
      </c>
      <c r="B17" s="5">
        <v>59833</v>
      </c>
      <c r="C17" s="6">
        <v>6511</v>
      </c>
      <c r="D17" s="6">
        <v>6504</v>
      </c>
      <c r="E17" s="6">
        <v>289</v>
      </c>
      <c r="F17" s="5">
        <v>48886</v>
      </c>
      <c r="G17" s="6">
        <v>6910</v>
      </c>
      <c r="H17" s="6">
        <v>4718</v>
      </c>
      <c r="I17" s="6">
        <v>233</v>
      </c>
      <c r="J17" s="5">
        <v>42493</v>
      </c>
      <c r="K17" s="6">
        <v>7032</v>
      </c>
      <c r="L17" s="6">
        <v>3472</v>
      </c>
      <c r="M17" s="6">
        <v>182</v>
      </c>
      <c r="N17" s="5">
        <v>45122</v>
      </c>
      <c r="O17" s="6">
        <v>8511</v>
      </c>
      <c r="P17" s="6">
        <v>3499</v>
      </c>
      <c r="Q17" s="6">
        <v>171</v>
      </c>
      <c r="R17" s="5">
        <v>49219</v>
      </c>
      <c r="S17" s="6">
        <v>9873</v>
      </c>
      <c r="T17" s="6">
        <v>7046</v>
      </c>
      <c r="U17" s="7">
        <v>233</v>
      </c>
      <c r="V17" s="1">
        <f t="shared" si="0"/>
        <v>1441</v>
      </c>
      <c r="W17" s="61">
        <v>8487</v>
      </c>
      <c r="X17" s="1" t="s">
        <v>15</v>
      </c>
      <c r="Y17" s="105">
        <f t="shared" si="1"/>
        <v>0.14138540031397173</v>
      </c>
      <c r="AB17" s="61"/>
      <c r="AC17" s="94"/>
      <c r="AD17" s="61"/>
      <c r="AE17" s="61"/>
      <c r="AF17" s="61"/>
      <c r="AG17" s="61"/>
    </row>
    <row r="18" spans="1:33" x14ac:dyDescent="0.3">
      <c r="A18" s="48" t="s">
        <v>16</v>
      </c>
      <c r="B18" s="5">
        <v>3130</v>
      </c>
      <c r="C18" s="6">
        <v>149</v>
      </c>
      <c r="D18" s="6">
        <v>296</v>
      </c>
      <c r="E18" s="6">
        <v>4</v>
      </c>
      <c r="F18" s="5">
        <v>3022</v>
      </c>
      <c r="G18" s="6">
        <v>139</v>
      </c>
      <c r="H18" s="6">
        <v>147</v>
      </c>
      <c r="I18" s="6">
        <v>4</v>
      </c>
      <c r="J18" s="5">
        <v>2732</v>
      </c>
      <c r="K18" s="6">
        <v>126</v>
      </c>
      <c r="L18" s="6">
        <v>89</v>
      </c>
      <c r="M18" s="6">
        <v>9</v>
      </c>
      <c r="N18" s="5">
        <v>3091</v>
      </c>
      <c r="O18" s="6">
        <v>208</v>
      </c>
      <c r="P18" s="6">
        <v>106</v>
      </c>
      <c r="Q18" s="6">
        <v>2</v>
      </c>
      <c r="R18" s="5">
        <v>3382</v>
      </c>
      <c r="S18" s="6">
        <v>150</v>
      </c>
      <c r="T18" s="6">
        <v>333</v>
      </c>
      <c r="U18" s="7">
        <v>5</v>
      </c>
      <c r="V18" s="1">
        <f t="shared" si="0"/>
        <v>201</v>
      </c>
      <c r="W18" s="61">
        <v>534</v>
      </c>
      <c r="X18" s="1" t="s">
        <v>16</v>
      </c>
      <c r="Y18" s="103">
        <f t="shared" si="1"/>
        <v>1.9721350078492936E-2</v>
      </c>
      <c r="AB18" s="61"/>
      <c r="AC18" s="94"/>
      <c r="AD18" s="61"/>
      <c r="AE18" s="61"/>
      <c r="AF18" s="61"/>
      <c r="AG18" s="61"/>
    </row>
    <row r="19" spans="1:33" x14ac:dyDescent="0.3">
      <c r="A19" s="48" t="s">
        <v>17</v>
      </c>
      <c r="B19" s="5">
        <v>5409</v>
      </c>
      <c r="C19" s="6">
        <v>414</v>
      </c>
      <c r="D19" s="6">
        <v>410</v>
      </c>
      <c r="E19" s="6">
        <v>13</v>
      </c>
      <c r="F19" s="5">
        <v>4214</v>
      </c>
      <c r="G19" s="6">
        <v>394</v>
      </c>
      <c r="H19" s="6">
        <v>275</v>
      </c>
      <c r="I19" s="6">
        <v>10</v>
      </c>
      <c r="J19" s="5">
        <v>4379</v>
      </c>
      <c r="K19" s="6">
        <v>374</v>
      </c>
      <c r="L19" s="6">
        <v>180</v>
      </c>
      <c r="M19" s="6">
        <v>10</v>
      </c>
      <c r="N19" s="5">
        <v>4151</v>
      </c>
      <c r="O19" s="6">
        <v>387</v>
      </c>
      <c r="P19" s="6">
        <v>195</v>
      </c>
      <c r="Q19" s="6">
        <v>10</v>
      </c>
      <c r="R19" s="5">
        <v>5330</v>
      </c>
      <c r="S19" s="6">
        <v>591</v>
      </c>
      <c r="T19" s="6">
        <v>840</v>
      </c>
      <c r="U19" s="7">
        <v>8</v>
      </c>
      <c r="V19" s="1">
        <f t="shared" si="0"/>
        <v>309</v>
      </c>
      <c r="W19" s="61">
        <v>1149</v>
      </c>
      <c r="X19" s="104" t="s">
        <v>17</v>
      </c>
      <c r="Y19" s="103">
        <f t="shared" si="1"/>
        <v>3.0317896389324962E-2</v>
      </c>
      <c r="AB19" s="61"/>
      <c r="AC19" s="94"/>
      <c r="AD19" s="61"/>
      <c r="AE19" s="61"/>
      <c r="AF19" s="61"/>
      <c r="AG19" s="61"/>
    </row>
    <row r="20" spans="1:33" x14ac:dyDescent="0.3">
      <c r="A20" s="48" t="s">
        <v>18</v>
      </c>
      <c r="B20" s="5">
        <v>13883</v>
      </c>
      <c r="C20" s="6">
        <v>375</v>
      </c>
      <c r="D20" s="6">
        <v>1266</v>
      </c>
      <c r="E20" s="6">
        <v>21</v>
      </c>
      <c r="F20" s="5">
        <v>10597</v>
      </c>
      <c r="G20" s="6">
        <v>329</v>
      </c>
      <c r="H20" s="6">
        <v>849</v>
      </c>
      <c r="I20" s="6">
        <v>18</v>
      </c>
      <c r="J20" s="5">
        <v>9433</v>
      </c>
      <c r="K20" s="6">
        <v>342</v>
      </c>
      <c r="L20" s="6">
        <v>488</v>
      </c>
      <c r="M20" s="6">
        <v>21</v>
      </c>
      <c r="N20" s="5">
        <v>11991</v>
      </c>
      <c r="O20" s="6">
        <v>1172</v>
      </c>
      <c r="P20" s="6">
        <v>992</v>
      </c>
      <c r="Q20" s="6">
        <v>17</v>
      </c>
      <c r="R20" s="5">
        <v>14816</v>
      </c>
      <c r="S20" s="6">
        <v>917</v>
      </c>
      <c r="T20" s="6">
        <v>4157</v>
      </c>
      <c r="U20" s="7">
        <v>31</v>
      </c>
      <c r="V20" s="1">
        <f t="shared" si="0"/>
        <v>2298</v>
      </c>
      <c r="W20" s="61">
        <v>6455</v>
      </c>
      <c r="X20" s="1" t="s">
        <v>18</v>
      </c>
      <c r="Y20" s="105">
        <f t="shared" si="1"/>
        <v>0.22547095761381475</v>
      </c>
      <c r="AB20" s="61"/>
      <c r="AC20" s="94"/>
      <c r="AD20" s="61"/>
      <c r="AE20" s="61"/>
      <c r="AF20" s="61"/>
      <c r="AG20" s="61"/>
    </row>
    <row r="21" spans="1:33" ht="15" thickBot="1" x14ac:dyDescent="0.35">
      <c r="A21" s="49" t="s">
        <v>24</v>
      </c>
      <c r="B21" s="16">
        <f t="shared" ref="B21:U21" si="2">SUM(B5:B20)</f>
        <v>250973</v>
      </c>
      <c r="C21" s="17">
        <f t="shared" si="2"/>
        <v>25877</v>
      </c>
      <c r="D21" s="17">
        <f t="shared" si="2"/>
        <v>22974</v>
      </c>
      <c r="E21" s="17">
        <f t="shared" si="2"/>
        <v>787</v>
      </c>
      <c r="F21" s="16">
        <f t="shared" si="2"/>
        <v>208908</v>
      </c>
      <c r="G21" s="17">
        <f t="shared" si="2"/>
        <v>27476</v>
      </c>
      <c r="H21" s="17">
        <f t="shared" si="2"/>
        <v>20094</v>
      </c>
      <c r="I21" s="17">
        <f t="shared" si="2"/>
        <v>669</v>
      </c>
      <c r="J21" s="16">
        <f t="shared" si="2"/>
        <v>190163</v>
      </c>
      <c r="K21" s="17">
        <f t="shared" si="2"/>
        <v>27956</v>
      </c>
      <c r="L21" s="17">
        <f t="shared" si="2"/>
        <v>12811</v>
      </c>
      <c r="M21" s="17">
        <f t="shared" si="2"/>
        <v>557</v>
      </c>
      <c r="N21" s="16">
        <f t="shared" si="2"/>
        <v>205077</v>
      </c>
      <c r="O21" s="17">
        <f t="shared" si="2"/>
        <v>31549</v>
      </c>
      <c r="P21" s="17">
        <f t="shared" si="2"/>
        <v>12390</v>
      </c>
      <c r="Q21" s="17">
        <f t="shared" si="2"/>
        <v>460</v>
      </c>
      <c r="R21" s="16">
        <f t="shared" si="2"/>
        <v>227330</v>
      </c>
      <c r="S21" s="17">
        <f t="shared" si="2"/>
        <v>35960</v>
      </c>
      <c r="T21" s="17">
        <f t="shared" si="2"/>
        <v>29190</v>
      </c>
      <c r="U21" s="18">
        <f t="shared" si="2"/>
        <v>681</v>
      </c>
      <c r="V21" s="1">
        <f>SUM(V5:V20)</f>
        <v>10192</v>
      </c>
      <c r="W21" s="61">
        <f>SUM(W5:W20)</f>
        <v>39382</v>
      </c>
      <c r="Y21" s="103">
        <f t="shared" si="1"/>
        <v>1</v>
      </c>
      <c r="AB21" s="61"/>
      <c r="AC21" s="94"/>
      <c r="AD21" s="61"/>
      <c r="AE21" s="61"/>
      <c r="AF21" s="61"/>
      <c r="AG21" s="61"/>
    </row>
    <row r="22" spans="1:33" x14ac:dyDescent="0.3">
      <c r="A22" s="53"/>
      <c r="W22" s="61"/>
      <c r="Y22" s="33"/>
      <c r="AB22" s="61"/>
      <c r="AC22" s="61"/>
      <c r="AD22" s="61"/>
      <c r="AE22" s="61"/>
      <c r="AF22" s="61"/>
      <c r="AG22" s="61"/>
    </row>
    <row r="23" spans="1:33" ht="15" thickBot="1" x14ac:dyDescent="0.35">
      <c r="A23" s="93" t="s">
        <v>114</v>
      </c>
      <c r="C23" s="95"/>
      <c r="D23" s="61"/>
      <c r="E23" s="61"/>
      <c r="F23" s="61"/>
      <c r="G23" s="61"/>
      <c r="H23" s="61"/>
      <c r="I23" s="61"/>
      <c r="J23" s="61"/>
      <c r="K23" s="61"/>
      <c r="L23" s="61"/>
      <c r="M23" s="96"/>
      <c r="N23" s="61"/>
      <c r="O23" s="96"/>
      <c r="R23" s="16" t="e">
        <f>+#REF!</f>
        <v>#REF!</v>
      </c>
      <c r="S23" s="17" t="e">
        <f>+#REF!</f>
        <v>#REF!</v>
      </c>
      <c r="T23" s="17" t="e">
        <f>+#REF!</f>
        <v>#REF!</v>
      </c>
      <c r="U23" s="18" t="e">
        <f>+#REF!</f>
        <v>#REF!</v>
      </c>
      <c r="W23" s="101">
        <f>+W21-V21</f>
        <v>29190</v>
      </c>
      <c r="Y23" s="33"/>
      <c r="Z23" s="36"/>
    </row>
    <row r="24" spans="1:33" ht="15" thickBot="1" x14ac:dyDescent="0.35">
      <c r="A24" s="93" t="s">
        <v>113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T24" s="17" t="e">
        <f>+T23-T21</f>
        <v>#REF!</v>
      </c>
      <c r="U24" s="74"/>
      <c r="Z24" s="36"/>
    </row>
    <row r="25" spans="1:33" x14ac:dyDescent="0.3">
      <c r="A25" s="93" t="s">
        <v>99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W25" s="36"/>
    </row>
    <row r="26" spans="1:33" x14ac:dyDescent="0.3">
      <c r="A26" s="93" t="s">
        <v>85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</row>
    <row r="27" spans="1:33" x14ac:dyDescent="0.3">
      <c r="A27" s="53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</row>
    <row r="28" spans="1:33" ht="25.8" x14ac:dyDescent="0.3">
      <c r="A28" s="183" t="s">
        <v>69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Y28" s="83"/>
    </row>
    <row r="29" spans="1:33" ht="25.8" x14ac:dyDescent="0.3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Y29" s="83"/>
    </row>
    <row r="30" spans="1:33" x14ac:dyDescent="0.3">
      <c r="A30" s="28" t="s">
        <v>104</v>
      </c>
      <c r="C30" s="79"/>
      <c r="D30" s="79"/>
      <c r="E30" s="79"/>
      <c r="F30" s="79"/>
      <c r="G30" s="23"/>
      <c r="I30" s="28" t="s">
        <v>106</v>
      </c>
      <c r="Q30" s="28" t="s">
        <v>107</v>
      </c>
    </row>
    <row r="31" spans="1:33" ht="14.55" customHeight="1" x14ac:dyDescent="0.3">
      <c r="A31" s="184" t="s">
        <v>0</v>
      </c>
      <c r="B31" s="185" t="s">
        <v>43</v>
      </c>
      <c r="C31" s="185"/>
      <c r="D31" s="185"/>
      <c r="E31" s="185"/>
      <c r="F31" s="185"/>
      <c r="G31" s="25"/>
      <c r="H31" s="25"/>
      <c r="I31" s="184" t="s">
        <v>0</v>
      </c>
      <c r="J31" s="185" t="s">
        <v>101</v>
      </c>
      <c r="K31" s="185"/>
      <c r="L31" s="185"/>
      <c r="M31" s="185"/>
      <c r="N31" s="185"/>
      <c r="Q31" s="184" t="s">
        <v>0</v>
      </c>
      <c r="R31" s="185" t="s">
        <v>93</v>
      </c>
      <c r="S31" s="185"/>
      <c r="T31" s="185"/>
      <c r="U31" s="185"/>
      <c r="V31" s="185"/>
    </row>
    <row r="32" spans="1:33" ht="26.55" customHeight="1" x14ac:dyDescent="0.3">
      <c r="A32" s="184" t="s">
        <v>0</v>
      </c>
      <c r="B32" s="41" t="s">
        <v>94</v>
      </c>
      <c r="C32" s="41" t="s">
        <v>90</v>
      </c>
      <c r="D32" s="41" t="s">
        <v>91</v>
      </c>
      <c r="E32" s="41" t="s">
        <v>92</v>
      </c>
      <c r="F32" s="41" t="s">
        <v>93</v>
      </c>
      <c r="G32" s="80"/>
      <c r="H32" s="27"/>
      <c r="I32" s="184" t="s">
        <v>0</v>
      </c>
      <c r="J32" s="41" t="s">
        <v>94</v>
      </c>
      <c r="K32" s="41" t="s">
        <v>90</v>
      </c>
      <c r="L32" s="41" t="s">
        <v>91</v>
      </c>
      <c r="M32" s="41" t="s">
        <v>92</v>
      </c>
      <c r="N32" s="41" t="s">
        <v>93</v>
      </c>
      <c r="O32" s="25"/>
      <c r="P32" s="27"/>
      <c r="Q32" s="184"/>
      <c r="R32" s="41" t="s">
        <v>51</v>
      </c>
      <c r="S32" s="41" t="s">
        <v>50</v>
      </c>
      <c r="T32" s="41" t="s">
        <v>52</v>
      </c>
      <c r="U32" s="41" t="s">
        <v>53</v>
      </c>
      <c r="V32" s="41" t="s">
        <v>46</v>
      </c>
    </row>
    <row r="33" spans="1:22" x14ac:dyDescent="0.3">
      <c r="A33" s="46" t="s">
        <v>1</v>
      </c>
      <c r="B33" s="6">
        <v>21897</v>
      </c>
      <c r="C33" s="6">
        <v>18469</v>
      </c>
      <c r="D33" s="6">
        <v>16174</v>
      </c>
      <c r="E33" s="6">
        <v>16209</v>
      </c>
      <c r="F33" s="6">
        <v>19299</v>
      </c>
      <c r="G33" s="57"/>
      <c r="H33" s="37"/>
      <c r="I33" s="46" t="s">
        <v>1</v>
      </c>
      <c r="J33" s="6">
        <v>1291</v>
      </c>
      <c r="K33" s="6">
        <v>875</v>
      </c>
      <c r="L33" s="6">
        <v>553</v>
      </c>
      <c r="M33" s="6">
        <v>379</v>
      </c>
      <c r="N33" s="6">
        <v>690</v>
      </c>
      <c r="O33" s="36"/>
      <c r="P33" s="33"/>
      <c r="Q33" s="46" t="s">
        <v>1</v>
      </c>
      <c r="R33" s="6">
        <v>16279</v>
      </c>
      <c r="S33" s="6">
        <v>2311</v>
      </c>
      <c r="T33" s="6">
        <v>690</v>
      </c>
      <c r="U33" s="6">
        <v>19</v>
      </c>
      <c r="V33" s="6">
        <v>19299</v>
      </c>
    </row>
    <row r="34" spans="1:22" x14ac:dyDescent="0.3">
      <c r="A34" s="46" t="s">
        <v>2</v>
      </c>
      <c r="B34" s="6">
        <v>11534</v>
      </c>
      <c r="C34" s="6">
        <v>8561</v>
      </c>
      <c r="D34" s="6">
        <v>7155</v>
      </c>
      <c r="E34" s="6">
        <v>9020</v>
      </c>
      <c r="F34" s="6">
        <v>9469</v>
      </c>
      <c r="G34" s="57"/>
      <c r="H34" s="37"/>
      <c r="I34" s="46" t="s">
        <v>2</v>
      </c>
      <c r="J34" s="6">
        <v>862</v>
      </c>
      <c r="K34" s="6">
        <v>608</v>
      </c>
      <c r="L34" s="6">
        <v>449</v>
      </c>
      <c r="M34" s="6">
        <v>523</v>
      </c>
      <c r="N34" s="6">
        <v>933</v>
      </c>
      <c r="O34" s="36"/>
      <c r="P34" s="33"/>
      <c r="Q34" s="46" t="s">
        <v>2</v>
      </c>
      <c r="R34" s="6">
        <v>7767</v>
      </c>
      <c r="S34" s="6">
        <v>762</v>
      </c>
      <c r="T34" s="6">
        <v>933</v>
      </c>
      <c r="U34" s="6">
        <v>7</v>
      </c>
      <c r="V34" s="6">
        <v>9469</v>
      </c>
    </row>
    <row r="35" spans="1:22" x14ac:dyDescent="0.3">
      <c r="A35" s="46" t="s">
        <v>3</v>
      </c>
      <c r="B35" s="6">
        <v>6116</v>
      </c>
      <c r="C35" s="6">
        <v>5114</v>
      </c>
      <c r="D35" s="6">
        <v>4210</v>
      </c>
      <c r="E35" s="6">
        <v>5351</v>
      </c>
      <c r="F35" s="6">
        <v>7884</v>
      </c>
      <c r="G35" s="57"/>
      <c r="H35" s="37"/>
      <c r="I35" s="46" t="s">
        <v>3</v>
      </c>
      <c r="J35" s="6">
        <v>552</v>
      </c>
      <c r="K35" s="6">
        <v>426</v>
      </c>
      <c r="L35" s="6">
        <v>277</v>
      </c>
      <c r="M35" s="6">
        <v>409</v>
      </c>
      <c r="N35" s="6">
        <v>1656</v>
      </c>
      <c r="O35" s="36"/>
      <c r="P35" s="33"/>
      <c r="Q35" s="46" t="s">
        <v>3</v>
      </c>
      <c r="R35" s="6">
        <v>5854</v>
      </c>
      <c r="S35" s="6">
        <v>366</v>
      </c>
      <c r="T35" s="6">
        <v>1656</v>
      </c>
      <c r="U35" s="6">
        <v>8</v>
      </c>
      <c r="V35" s="6">
        <v>7884</v>
      </c>
    </row>
    <row r="36" spans="1:22" x14ac:dyDescent="0.3">
      <c r="A36" s="46" t="s">
        <v>4</v>
      </c>
      <c r="B36" s="6">
        <v>4550</v>
      </c>
      <c r="C36" s="6">
        <v>4599</v>
      </c>
      <c r="D36" s="6">
        <v>4193</v>
      </c>
      <c r="E36" s="6">
        <v>4925</v>
      </c>
      <c r="F36" s="6">
        <v>4170</v>
      </c>
      <c r="G36" s="57"/>
      <c r="H36" s="37"/>
      <c r="I36" s="46" t="s">
        <v>4</v>
      </c>
      <c r="J36" s="6">
        <v>299</v>
      </c>
      <c r="K36" s="6">
        <v>296</v>
      </c>
      <c r="L36" s="6">
        <v>183</v>
      </c>
      <c r="M36" s="6">
        <v>124</v>
      </c>
      <c r="N36" s="6">
        <v>149</v>
      </c>
      <c r="O36" s="36"/>
      <c r="P36" s="33"/>
      <c r="Q36" s="46" t="s">
        <v>4</v>
      </c>
      <c r="R36" s="6">
        <v>3156</v>
      </c>
      <c r="S36" s="6">
        <v>860</v>
      </c>
      <c r="T36" s="6">
        <v>149</v>
      </c>
      <c r="U36" s="6">
        <v>5</v>
      </c>
      <c r="V36" s="6">
        <v>4170</v>
      </c>
    </row>
    <row r="37" spans="1:22" x14ac:dyDescent="0.3">
      <c r="A37" s="46" t="s">
        <v>6</v>
      </c>
      <c r="B37" s="6">
        <v>6081</v>
      </c>
      <c r="C37" s="6">
        <v>5202</v>
      </c>
      <c r="D37" s="6">
        <v>4598</v>
      </c>
      <c r="E37" s="6">
        <v>5187</v>
      </c>
      <c r="F37" s="6">
        <v>6273</v>
      </c>
      <c r="G37" s="57"/>
      <c r="H37" s="37"/>
      <c r="I37" s="46" t="s">
        <v>6</v>
      </c>
      <c r="J37" s="6">
        <v>345</v>
      </c>
      <c r="K37" s="6">
        <v>240</v>
      </c>
      <c r="L37" s="6">
        <v>138</v>
      </c>
      <c r="M37" s="6">
        <v>237</v>
      </c>
      <c r="N37" s="6">
        <v>1069</v>
      </c>
      <c r="O37" s="36"/>
      <c r="P37" s="33"/>
      <c r="Q37" s="46" t="s">
        <v>6</v>
      </c>
      <c r="R37" s="6">
        <v>4910</v>
      </c>
      <c r="S37" s="6">
        <v>284</v>
      </c>
      <c r="T37" s="6">
        <v>1069</v>
      </c>
      <c r="U37" s="6">
        <v>10</v>
      </c>
      <c r="V37" s="6">
        <v>6273</v>
      </c>
    </row>
    <row r="38" spans="1:22" x14ac:dyDescent="0.3">
      <c r="A38" s="46" t="s">
        <v>7</v>
      </c>
      <c r="B38" s="6">
        <v>21146</v>
      </c>
      <c r="C38" s="6">
        <v>15809</v>
      </c>
      <c r="D38" s="6">
        <v>14251</v>
      </c>
      <c r="E38" s="6">
        <v>16073</v>
      </c>
      <c r="F38" s="6">
        <v>20186</v>
      </c>
      <c r="G38" s="57"/>
      <c r="H38" s="37"/>
      <c r="I38" s="46" t="s">
        <v>7</v>
      </c>
      <c r="J38" s="6">
        <v>1587</v>
      </c>
      <c r="K38" s="6">
        <v>907</v>
      </c>
      <c r="L38" s="6">
        <v>688</v>
      </c>
      <c r="M38" s="6">
        <v>783</v>
      </c>
      <c r="N38" s="6">
        <v>2421</v>
      </c>
      <c r="O38" s="36"/>
      <c r="P38" s="33"/>
      <c r="Q38" s="46" t="s">
        <v>7</v>
      </c>
      <c r="R38" s="6">
        <v>15769</v>
      </c>
      <c r="S38" s="6">
        <v>1933</v>
      </c>
      <c r="T38" s="6">
        <v>2421</v>
      </c>
      <c r="U38" s="6">
        <v>63</v>
      </c>
      <c r="V38" s="6">
        <v>20186</v>
      </c>
    </row>
    <row r="39" spans="1:22" x14ac:dyDescent="0.3">
      <c r="A39" s="46" t="s">
        <v>8</v>
      </c>
      <c r="B39" s="6">
        <v>12764</v>
      </c>
      <c r="C39" s="6">
        <v>9688</v>
      </c>
      <c r="D39" s="6">
        <v>9362</v>
      </c>
      <c r="E39" s="6">
        <v>9865</v>
      </c>
      <c r="F39" s="6">
        <v>12033</v>
      </c>
      <c r="G39" s="57"/>
      <c r="H39" s="37"/>
      <c r="I39" s="46" t="s">
        <v>8</v>
      </c>
      <c r="J39" s="6">
        <v>1109</v>
      </c>
      <c r="K39" s="6">
        <v>726</v>
      </c>
      <c r="L39" s="6">
        <v>511</v>
      </c>
      <c r="M39" s="6">
        <v>513</v>
      </c>
      <c r="N39" s="6">
        <v>1107</v>
      </c>
      <c r="O39" s="36"/>
      <c r="P39" s="33"/>
      <c r="Q39" s="46" t="s">
        <v>8</v>
      </c>
      <c r="R39" s="6">
        <v>9613</v>
      </c>
      <c r="S39" s="6">
        <v>1282</v>
      </c>
      <c r="T39" s="6">
        <v>1107</v>
      </c>
      <c r="U39" s="6">
        <v>31</v>
      </c>
      <c r="V39" s="6">
        <v>12033</v>
      </c>
    </row>
    <row r="40" spans="1:22" x14ac:dyDescent="0.3">
      <c r="A40" s="46" t="s">
        <v>9</v>
      </c>
      <c r="B40" s="6">
        <v>74058</v>
      </c>
      <c r="C40" s="6">
        <v>74275</v>
      </c>
      <c r="D40" s="6">
        <v>70324</v>
      </c>
      <c r="E40" s="6">
        <v>73382</v>
      </c>
      <c r="F40" s="6">
        <v>81407</v>
      </c>
      <c r="G40" s="57"/>
      <c r="H40" s="37"/>
      <c r="I40" s="46" t="s">
        <v>9</v>
      </c>
      <c r="J40" s="6">
        <v>4504</v>
      </c>
      <c r="K40" s="6">
        <v>7078</v>
      </c>
      <c r="L40" s="6">
        <v>3909</v>
      </c>
      <c r="M40" s="6">
        <v>3164</v>
      </c>
      <c r="N40" s="6">
        <v>5947</v>
      </c>
      <c r="O40" s="36"/>
      <c r="P40" s="33"/>
      <c r="Q40" s="46" t="s">
        <v>9</v>
      </c>
      <c r="R40" s="6">
        <v>63386</v>
      </c>
      <c r="S40" s="6">
        <v>11903</v>
      </c>
      <c r="T40" s="6">
        <v>5947</v>
      </c>
      <c r="U40" s="6">
        <v>171</v>
      </c>
      <c r="V40" s="6">
        <v>81407</v>
      </c>
    </row>
    <row r="41" spans="1:22" x14ac:dyDescent="0.3">
      <c r="A41" s="46" t="s">
        <v>11</v>
      </c>
      <c r="B41" s="6">
        <v>25205</v>
      </c>
      <c r="C41" s="6">
        <v>18452</v>
      </c>
      <c r="D41" s="6">
        <v>16392</v>
      </c>
      <c r="E41" s="6">
        <v>16031</v>
      </c>
      <c r="F41" s="6">
        <v>19167</v>
      </c>
      <c r="G41" s="57"/>
      <c r="H41" s="37"/>
      <c r="I41" s="46" t="s">
        <v>11</v>
      </c>
      <c r="J41" s="6">
        <v>1640</v>
      </c>
      <c r="K41" s="6">
        <v>986</v>
      </c>
      <c r="L41" s="6">
        <v>652</v>
      </c>
      <c r="M41" s="6">
        <v>562</v>
      </c>
      <c r="N41" s="6">
        <v>1127</v>
      </c>
      <c r="O41" s="36"/>
      <c r="P41" s="33"/>
      <c r="Q41" s="46" t="s">
        <v>11</v>
      </c>
      <c r="R41" s="6">
        <v>15650</v>
      </c>
      <c r="S41" s="6">
        <v>2350</v>
      </c>
      <c r="T41" s="6">
        <v>1127</v>
      </c>
      <c r="U41" s="6">
        <v>40</v>
      </c>
      <c r="V41" s="6">
        <v>19167</v>
      </c>
    </row>
    <row r="42" spans="1:22" x14ac:dyDescent="0.3">
      <c r="A42" s="46" t="s">
        <v>12</v>
      </c>
      <c r="B42" s="6">
        <v>3682</v>
      </c>
      <c r="C42" s="6">
        <v>3310</v>
      </c>
      <c r="D42" s="6">
        <v>2819</v>
      </c>
      <c r="E42" s="6">
        <v>2890</v>
      </c>
      <c r="F42" s="6">
        <v>3089</v>
      </c>
      <c r="G42" s="57"/>
      <c r="H42" s="37"/>
      <c r="I42" s="46" t="s">
        <v>12</v>
      </c>
      <c r="J42" s="6">
        <v>367</v>
      </c>
      <c r="K42" s="6">
        <v>233</v>
      </c>
      <c r="L42" s="6">
        <v>255</v>
      </c>
      <c r="M42" s="6">
        <v>177</v>
      </c>
      <c r="N42" s="6">
        <v>335</v>
      </c>
      <c r="O42" s="36"/>
      <c r="P42" s="33"/>
      <c r="Q42" s="46" t="s">
        <v>12</v>
      </c>
      <c r="R42" s="6">
        <v>2285</v>
      </c>
      <c r="S42" s="6">
        <v>450</v>
      </c>
      <c r="T42" s="6">
        <v>335</v>
      </c>
      <c r="U42" s="6">
        <v>19</v>
      </c>
      <c r="V42" s="6">
        <v>3089</v>
      </c>
    </row>
    <row r="43" spans="1:22" x14ac:dyDescent="0.3">
      <c r="A43" s="46" t="s">
        <v>13</v>
      </c>
      <c r="B43" s="6">
        <v>11690</v>
      </c>
      <c r="C43" s="6">
        <v>10005</v>
      </c>
      <c r="D43" s="6">
        <v>8165</v>
      </c>
      <c r="E43" s="6">
        <v>8163</v>
      </c>
      <c r="F43" s="6">
        <v>9811</v>
      </c>
      <c r="G43" s="57"/>
      <c r="H43" s="37"/>
      <c r="I43" s="46" t="s">
        <v>13</v>
      </c>
      <c r="J43" s="6">
        <v>1709</v>
      </c>
      <c r="K43" s="6">
        <v>1593</v>
      </c>
      <c r="L43" s="6">
        <v>866</v>
      </c>
      <c r="M43" s="6">
        <v>612</v>
      </c>
      <c r="N43" s="6">
        <v>1073</v>
      </c>
      <c r="O43" s="36"/>
      <c r="P43" s="33"/>
      <c r="Q43" s="46" t="s">
        <v>13</v>
      </c>
      <c r="R43" s="6">
        <v>7167</v>
      </c>
      <c r="S43" s="6">
        <v>1552</v>
      </c>
      <c r="T43" s="6">
        <v>1073</v>
      </c>
      <c r="U43" s="6">
        <v>19</v>
      </c>
      <c r="V43" s="6">
        <v>9811</v>
      </c>
    </row>
    <row r="44" spans="1:22" x14ac:dyDescent="0.3">
      <c r="A44" s="46" t="s">
        <v>14</v>
      </c>
      <c r="B44" s="6">
        <v>3381</v>
      </c>
      <c r="C44" s="6">
        <v>2918</v>
      </c>
      <c r="D44" s="6">
        <v>2482</v>
      </c>
      <c r="E44" s="6">
        <v>2755</v>
      </c>
      <c r="F44" s="6">
        <v>3442</v>
      </c>
      <c r="G44" s="57"/>
      <c r="H44" s="37"/>
      <c r="I44" s="46" t="s">
        <v>14</v>
      </c>
      <c r="J44" s="6">
        <v>233</v>
      </c>
      <c r="K44" s="6">
        <v>137</v>
      </c>
      <c r="L44" s="6">
        <v>101</v>
      </c>
      <c r="M44" s="6">
        <v>115</v>
      </c>
      <c r="N44" s="6">
        <v>307</v>
      </c>
      <c r="O44" s="36"/>
      <c r="P44" s="33"/>
      <c r="Q44" s="46" t="s">
        <v>14</v>
      </c>
      <c r="R44" s="6">
        <v>2747</v>
      </c>
      <c r="S44" s="6">
        <v>376</v>
      </c>
      <c r="T44" s="6">
        <v>307</v>
      </c>
      <c r="U44" s="6">
        <v>12</v>
      </c>
      <c r="V44" s="6">
        <v>3442</v>
      </c>
    </row>
    <row r="45" spans="1:22" x14ac:dyDescent="0.3">
      <c r="A45" s="46" t="s">
        <v>15</v>
      </c>
      <c r="B45" s="6">
        <v>73137</v>
      </c>
      <c r="C45" s="6">
        <v>60747</v>
      </c>
      <c r="D45" s="6">
        <v>53179</v>
      </c>
      <c r="E45" s="6">
        <v>57303</v>
      </c>
      <c r="F45" s="6">
        <v>66371</v>
      </c>
      <c r="G45" s="57"/>
      <c r="H45" s="37"/>
      <c r="I45" s="46" t="s">
        <v>15</v>
      </c>
      <c r="J45" s="6">
        <v>6504</v>
      </c>
      <c r="K45" s="6">
        <v>4718</v>
      </c>
      <c r="L45" s="6">
        <v>3472</v>
      </c>
      <c r="M45" s="6">
        <v>3499</v>
      </c>
      <c r="N45" s="6">
        <v>7046</v>
      </c>
      <c r="O45" s="36"/>
      <c r="P45" s="33"/>
      <c r="Q45" s="46" t="s">
        <v>15</v>
      </c>
      <c r="R45" s="6">
        <v>49219</v>
      </c>
      <c r="S45" s="6">
        <v>9873</v>
      </c>
      <c r="T45" s="6">
        <v>7046</v>
      </c>
      <c r="U45" s="6">
        <v>233</v>
      </c>
      <c r="V45" s="6">
        <v>66371</v>
      </c>
    </row>
    <row r="46" spans="1:22" x14ac:dyDescent="0.3">
      <c r="A46" s="46" t="s">
        <v>16</v>
      </c>
      <c r="B46" s="6">
        <v>3579</v>
      </c>
      <c r="C46" s="6">
        <v>3312</v>
      </c>
      <c r="D46" s="6">
        <v>2956</v>
      </c>
      <c r="E46" s="6">
        <v>3407</v>
      </c>
      <c r="F46" s="6">
        <v>3870</v>
      </c>
      <c r="G46" s="57"/>
      <c r="H46" s="37"/>
      <c r="I46" s="46" t="s">
        <v>16</v>
      </c>
      <c r="J46" s="6">
        <v>296</v>
      </c>
      <c r="K46" s="6">
        <v>147</v>
      </c>
      <c r="L46" s="6">
        <v>89</v>
      </c>
      <c r="M46" s="6">
        <v>106</v>
      </c>
      <c r="N46" s="6">
        <v>333</v>
      </c>
      <c r="O46" s="36"/>
      <c r="P46" s="33"/>
      <c r="Q46" s="46" t="s">
        <v>16</v>
      </c>
      <c r="R46" s="6">
        <v>3382</v>
      </c>
      <c r="S46" s="6">
        <v>150</v>
      </c>
      <c r="T46" s="6">
        <v>333</v>
      </c>
      <c r="U46" s="6">
        <v>5</v>
      </c>
      <c r="V46" s="6">
        <v>3870</v>
      </c>
    </row>
    <row r="47" spans="1:22" x14ac:dyDescent="0.3">
      <c r="A47" s="46" t="s">
        <v>17</v>
      </c>
      <c r="B47" s="6">
        <v>6246</v>
      </c>
      <c r="C47" s="6">
        <v>4893</v>
      </c>
      <c r="D47" s="6">
        <v>4943</v>
      </c>
      <c r="E47" s="6">
        <v>4743</v>
      </c>
      <c r="F47" s="6">
        <v>6769</v>
      </c>
      <c r="G47" s="57"/>
      <c r="H47" s="37"/>
      <c r="I47" s="46" t="s">
        <v>17</v>
      </c>
      <c r="J47" s="6">
        <v>410</v>
      </c>
      <c r="K47" s="6">
        <v>275</v>
      </c>
      <c r="L47" s="6">
        <v>180</v>
      </c>
      <c r="M47" s="6">
        <v>195</v>
      </c>
      <c r="N47" s="6">
        <v>840</v>
      </c>
      <c r="O47" s="36"/>
      <c r="P47" s="33"/>
      <c r="Q47" s="46" t="s">
        <v>17</v>
      </c>
      <c r="R47" s="6">
        <v>5330</v>
      </c>
      <c r="S47" s="6">
        <v>591</v>
      </c>
      <c r="T47" s="6">
        <v>840</v>
      </c>
      <c r="U47" s="6">
        <v>8</v>
      </c>
      <c r="V47" s="6">
        <v>6769</v>
      </c>
    </row>
    <row r="48" spans="1:22" x14ac:dyDescent="0.3">
      <c r="A48" s="46" t="s">
        <v>18</v>
      </c>
      <c r="B48" s="6">
        <v>15545</v>
      </c>
      <c r="C48" s="6">
        <v>11793</v>
      </c>
      <c r="D48" s="6">
        <v>10284</v>
      </c>
      <c r="E48" s="6">
        <v>14172</v>
      </c>
      <c r="F48" s="6">
        <v>19921</v>
      </c>
      <c r="G48" s="57"/>
      <c r="H48" s="37"/>
      <c r="I48" s="46" t="s">
        <v>18</v>
      </c>
      <c r="J48" s="6">
        <v>1266</v>
      </c>
      <c r="K48" s="6">
        <v>849</v>
      </c>
      <c r="L48" s="6">
        <v>488</v>
      </c>
      <c r="M48" s="6">
        <v>992</v>
      </c>
      <c r="N48" s="6">
        <v>4157</v>
      </c>
      <c r="O48" s="36"/>
      <c r="P48" s="33"/>
      <c r="Q48" s="46" t="s">
        <v>18</v>
      </c>
      <c r="R48" s="6">
        <v>14816</v>
      </c>
      <c r="S48" s="6">
        <v>917</v>
      </c>
      <c r="T48" s="6">
        <v>4157</v>
      </c>
      <c r="U48" s="6">
        <v>31</v>
      </c>
      <c r="V48" s="6">
        <v>19921</v>
      </c>
    </row>
    <row r="49" spans="1:23" x14ac:dyDescent="0.3">
      <c r="A49" s="47" t="s">
        <v>24</v>
      </c>
      <c r="B49" s="44">
        <f>SUM(B33:B48)</f>
        <v>300611</v>
      </c>
      <c r="C49" s="44">
        <f>SUM(C33:C48)</f>
        <v>257147</v>
      </c>
      <c r="D49" s="44">
        <f>SUM(D33:D48)</f>
        <v>231487</v>
      </c>
      <c r="E49" s="44">
        <f>SUM(E33:E48)</f>
        <v>249476</v>
      </c>
      <c r="F49" s="44">
        <f>SUM(F33:F48)</f>
        <v>293161</v>
      </c>
      <c r="G49" s="57"/>
      <c r="H49" s="37"/>
      <c r="I49" s="47" t="s">
        <v>24</v>
      </c>
      <c r="J49" s="44">
        <f>SUM(J33:J48)</f>
        <v>22974</v>
      </c>
      <c r="K49" s="44">
        <f>SUM(K33:K48)</f>
        <v>20094</v>
      </c>
      <c r="L49" s="44">
        <f>SUM(L33:L48)</f>
        <v>12811</v>
      </c>
      <c r="M49" s="44">
        <f>SUM(M33:M48)</f>
        <v>12390</v>
      </c>
      <c r="N49" s="44">
        <f>SUM(N33:N48)</f>
        <v>29190</v>
      </c>
      <c r="O49" s="36"/>
      <c r="P49" s="33"/>
      <c r="Q49" s="47" t="s">
        <v>24</v>
      </c>
      <c r="R49" s="44">
        <f>SUM(R33:R48)</f>
        <v>227330</v>
      </c>
      <c r="S49" s="44">
        <f>SUM(S33:S48)</f>
        <v>35960</v>
      </c>
      <c r="T49" s="44">
        <f>SUM(T33:T48)</f>
        <v>29190</v>
      </c>
      <c r="U49" s="44">
        <f>SUM(U33:U48)</f>
        <v>681</v>
      </c>
      <c r="V49" s="44">
        <f>SUM(R49:U49)</f>
        <v>293161</v>
      </c>
      <c r="W49" s="73"/>
    </row>
    <row r="50" spans="1:23" x14ac:dyDescent="0.3">
      <c r="A50" s="53"/>
      <c r="B50" s="28"/>
      <c r="C50" s="67"/>
      <c r="D50" s="67"/>
      <c r="E50" s="67"/>
      <c r="F50" s="67"/>
      <c r="G50" s="30"/>
      <c r="H50" s="30"/>
      <c r="I50" s="30"/>
      <c r="J50" s="30"/>
      <c r="K50" s="31"/>
      <c r="W50" s="33"/>
    </row>
    <row r="51" spans="1:23" x14ac:dyDescent="0.3">
      <c r="A51" s="28" t="s">
        <v>103</v>
      </c>
      <c r="C51" s="28"/>
      <c r="D51" s="32"/>
      <c r="E51" s="32"/>
      <c r="G51" s="32"/>
      <c r="H51" s="32"/>
      <c r="I51" s="28" t="s">
        <v>108</v>
      </c>
      <c r="K51" s="28"/>
      <c r="L51" s="32"/>
      <c r="M51" s="32"/>
      <c r="Q51" s="86" t="s">
        <v>109</v>
      </c>
      <c r="W51" s="33"/>
    </row>
    <row r="52" spans="1:23" ht="13.95" customHeight="1" x14ac:dyDescent="0.3">
      <c r="A52" s="184" t="s">
        <v>0</v>
      </c>
      <c r="B52" s="184" t="s">
        <v>45</v>
      </c>
      <c r="C52" s="184"/>
      <c r="D52" s="184"/>
      <c r="E52" s="184"/>
      <c r="F52" s="184"/>
      <c r="G52" s="28"/>
      <c r="H52" s="28"/>
      <c r="I52" s="184" t="s">
        <v>0</v>
      </c>
      <c r="J52" s="184" t="s">
        <v>63</v>
      </c>
      <c r="K52" s="184"/>
      <c r="L52" s="184"/>
      <c r="M52" s="184"/>
      <c r="N52" s="184"/>
      <c r="Q52" s="184">
        <v>2021</v>
      </c>
      <c r="R52" s="184" t="s">
        <v>93</v>
      </c>
      <c r="S52" s="184"/>
      <c r="T52" s="184"/>
      <c r="U52" s="184"/>
      <c r="V52" s="184"/>
    </row>
    <row r="53" spans="1:23" ht="26.4" x14ac:dyDescent="0.3">
      <c r="A53" s="184" t="s">
        <v>0</v>
      </c>
      <c r="B53" s="41" t="s">
        <v>94</v>
      </c>
      <c r="C53" s="41" t="s">
        <v>90</v>
      </c>
      <c r="D53" s="41" t="s">
        <v>91</v>
      </c>
      <c r="E53" s="41" t="s">
        <v>92</v>
      </c>
      <c r="F53" s="41" t="s">
        <v>93</v>
      </c>
      <c r="G53" s="25"/>
      <c r="H53" s="25"/>
      <c r="I53" s="184" t="s">
        <v>0</v>
      </c>
      <c r="J53" s="41" t="s">
        <v>94</v>
      </c>
      <c r="K53" s="41" t="s">
        <v>90</v>
      </c>
      <c r="L53" s="41" t="s">
        <v>91</v>
      </c>
      <c r="M53" s="41" t="s">
        <v>92</v>
      </c>
      <c r="N53" s="41" t="s">
        <v>93</v>
      </c>
      <c r="Q53" s="184" t="s">
        <v>61</v>
      </c>
      <c r="R53" s="41" t="s">
        <v>61</v>
      </c>
      <c r="S53" s="41" t="s">
        <v>62</v>
      </c>
      <c r="T53" s="41" t="s">
        <v>63</v>
      </c>
      <c r="U53" s="41" t="s">
        <v>64</v>
      </c>
      <c r="V53" s="41" t="s">
        <v>65</v>
      </c>
    </row>
    <row r="54" spans="1:23" x14ac:dyDescent="0.3">
      <c r="A54" s="42" t="s">
        <v>1</v>
      </c>
      <c r="B54" s="35">
        <v>7.2841645847956327E-2</v>
      </c>
      <c r="C54" s="35">
        <v>7.1822731744877438E-2</v>
      </c>
      <c r="D54" s="35">
        <v>6.9870014298859112E-2</v>
      </c>
      <c r="E54" s="54">
        <v>6.4972181692828174E-2</v>
      </c>
      <c r="F54" s="35">
        <v>6.5830721003134793E-2</v>
      </c>
      <c r="G54" s="37"/>
      <c r="H54" s="37"/>
      <c r="I54" s="42" t="s">
        <v>1</v>
      </c>
      <c r="J54" s="35">
        <v>5.6193958387742667E-2</v>
      </c>
      <c r="K54" s="35">
        <v>4.3545336916492483E-2</v>
      </c>
      <c r="L54" s="35">
        <v>4.3166029193661699E-2</v>
      </c>
      <c r="M54" s="35">
        <v>3.0589184826472961E-2</v>
      </c>
      <c r="N54" s="35">
        <v>2.3638232271325797E-2</v>
      </c>
      <c r="O54" s="33"/>
      <c r="P54" s="33"/>
      <c r="Q54" s="46" t="s">
        <v>1</v>
      </c>
      <c r="R54" s="35">
        <v>0.84351520804186741</v>
      </c>
      <c r="S54" s="35">
        <v>0.11974713715736567</v>
      </c>
      <c r="T54" s="35">
        <v>3.5753147831493859E-2</v>
      </c>
      <c r="U54" s="35">
        <v>9.8450696927301928E-4</v>
      </c>
      <c r="V54" s="35">
        <f>SUM(R54:U54)</f>
        <v>0.99999999999999989</v>
      </c>
    </row>
    <row r="55" spans="1:23" x14ac:dyDescent="0.3">
      <c r="A55" s="42" t="s">
        <v>2</v>
      </c>
      <c r="B55" s="35">
        <v>3.8368522775281008E-2</v>
      </c>
      <c r="C55" s="35">
        <v>3.3292241402777402E-2</v>
      </c>
      <c r="D55" s="35">
        <v>3.0908863132702916E-2</v>
      </c>
      <c r="E55" s="54">
        <v>3.6155782520162258E-2</v>
      </c>
      <c r="F55" s="35">
        <v>3.2299657867178783E-2</v>
      </c>
      <c r="G55" s="37"/>
      <c r="H55" s="37"/>
      <c r="I55" s="42" t="s">
        <v>2</v>
      </c>
      <c r="J55" s="35">
        <v>3.7520675546269699E-2</v>
      </c>
      <c r="K55" s="35">
        <v>3.0257788394545636E-2</v>
      </c>
      <c r="L55" s="35">
        <v>3.5048005620170165E-2</v>
      </c>
      <c r="M55" s="35">
        <v>4.2211460855528654E-2</v>
      </c>
      <c r="N55" s="35">
        <v>3.1963001027749231E-2</v>
      </c>
      <c r="O55" s="33"/>
      <c r="P55" s="33"/>
      <c r="Q55" s="46" t="s">
        <v>2</v>
      </c>
      <c r="R55" s="35">
        <v>0.82025557081001166</v>
      </c>
      <c r="S55" s="35">
        <v>8.0473122821839688E-2</v>
      </c>
      <c r="T55" s="35">
        <v>9.8532051959024189E-2</v>
      </c>
      <c r="U55" s="35">
        <v>7.3925440912451157E-4</v>
      </c>
      <c r="V55" s="35">
        <f t="shared" ref="V55:V63" si="3">SUM(R55:U55)</f>
        <v>1</v>
      </c>
    </row>
    <row r="56" spans="1:23" x14ac:dyDescent="0.3">
      <c r="A56" s="42" t="s">
        <v>3</v>
      </c>
      <c r="B56" s="35">
        <v>2.034523021446321E-2</v>
      </c>
      <c r="C56" s="35">
        <v>1.9887457368742392E-2</v>
      </c>
      <c r="D56" s="35">
        <v>1.8186766427488368E-2</v>
      </c>
      <c r="E56" s="54">
        <v>2.1448957013901138E-2</v>
      </c>
      <c r="F56" s="35">
        <v>2.6893072407312021E-2</v>
      </c>
      <c r="G56" s="37"/>
      <c r="H56" s="37"/>
      <c r="I56" s="42" t="s">
        <v>3</v>
      </c>
      <c r="J56" s="35">
        <v>2.4027161138678504E-2</v>
      </c>
      <c r="K56" s="35">
        <v>2.1200358315915199E-2</v>
      </c>
      <c r="L56" s="35">
        <v>2.162204355631879E-2</v>
      </c>
      <c r="M56" s="35">
        <v>3.3010492332526231E-2</v>
      </c>
      <c r="N56" s="35">
        <v>5.6731757451181912E-2</v>
      </c>
      <c r="O56" s="33"/>
      <c r="P56" s="33"/>
      <c r="Q56" s="46" t="s">
        <v>3</v>
      </c>
      <c r="R56" s="35">
        <v>0.74251648909183154</v>
      </c>
      <c r="S56" s="35">
        <v>4.6423135464231352E-2</v>
      </c>
      <c r="T56" s="35">
        <v>0.21004566210045661</v>
      </c>
      <c r="U56" s="35">
        <v>1.0147133434804667E-3</v>
      </c>
      <c r="V56" s="35">
        <f t="shared" si="3"/>
        <v>1</v>
      </c>
    </row>
    <row r="57" spans="1:23" x14ac:dyDescent="0.3">
      <c r="A57" s="42" t="s">
        <v>4</v>
      </c>
      <c r="B57" s="35">
        <v>1.5135840005854743E-2</v>
      </c>
      <c r="C57" s="35">
        <v>1.7884711857420073E-2</v>
      </c>
      <c r="D57" s="35">
        <v>1.8113328178256231E-2</v>
      </c>
      <c r="E57" s="54">
        <v>1.9741377928137377E-2</v>
      </c>
      <c r="F57" s="35">
        <v>1.4224265847094259E-2</v>
      </c>
      <c r="G57" s="37"/>
      <c r="H57" s="37"/>
      <c r="I57" s="42" t="s">
        <v>4</v>
      </c>
      <c r="J57" s="35">
        <v>1.3014712283450858E-2</v>
      </c>
      <c r="K57" s="35">
        <v>1.4730765402607744E-2</v>
      </c>
      <c r="L57" s="35">
        <v>1.4284599172586059E-2</v>
      </c>
      <c r="M57" s="35">
        <v>1.0008071025020177E-2</v>
      </c>
      <c r="N57" s="35">
        <v>5.1044878383007877E-3</v>
      </c>
      <c r="O57" s="33"/>
      <c r="P57" s="33"/>
      <c r="Q57" s="46" t="s">
        <v>4</v>
      </c>
      <c r="R57" s="35">
        <v>0.7568345323741007</v>
      </c>
      <c r="S57" s="35">
        <v>0.20623501199040767</v>
      </c>
      <c r="T57" s="35">
        <v>3.5731414868105514E-2</v>
      </c>
      <c r="U57" s="35">
        <v>1.199040767386091E-3</v>
      </c>
      <c r="V57" s="35">
        <f t="shared" si="3"/>
        <v>0.99999999999999989</v>
      </c>
    </row>
    <row r="58" spans="1:23" x14ac:dyDescent="0.3">
      <c r="A58" s="42" t="s">
        <v>6</v>
      </c>
      <c r="B58" s="35">
        <v>2.0228800675956636E-2</v>
      </c>
      <c r="C58" s="35">
        <v>2.0229674077473198E-2</v>
      </c>
      <c r="D58" s="35">
        <v>1.9862886468786586E-2</v>
      </c>
      <c r="E58" s="54">
        <v>2.0791579149898185E-2</v>
      </c>
      <c r="F58" s="35">
        <v>2.1397798479333881E-2</v>
      </c>
      <c r="G58" s="37"/>
      <c r="H58" s="37"/>
      <c r="I58" s="42" t="s">
        <v>6</v>
      </c>
      <c r="J58" s="35">
        <v>1.5016975711674067E-2</v>
      </c>
      <c r="K58" s="35">
        <v>1.1943863839952225E-2</v>
      </c>
      <c r="L58" s="35">
        <v>1.0771992818671455E-2</v>
      </c>
      <c r="M58" s="35">
        <v>1.9128329297820823E-2</v>
      </c>
      <c r="N58" s="35">
        <v>3.6622130866735186E-2</v>
      </c>
      <c r="O58" s="33"/>
      <c r="P58" s="33"/>
      <c r="Q58" s="46" t="s">
        <v>6</v>
      </c>
      <c r="R58" s="35">
        <v>0.7827195919018014</v>
      </c>
      <c r="S58" s="35">
        <v>4.5273393910409694E-2</v>
      </c>
      <c r="T58" s="35">
        <v>0.17041288059939422</v>
      </c>
      <c r="U58" s="35">
        <v>1.5941335883947075E-3</v>
      </c>
      <c r="V58" s="35">
        <f t="shared" si="3"/>
        <v>1</v>
      </c>
    </row>
    <row r="59" spans="1:23" x14ac:dyDescent="0.3">
      <c r="A59" s="42" t="s">
        <v>7</v>
      </c>
      <c r="B59" s="35">
        <v>7.0343400607429538E-2</v>
      </c>
      <c r="C59" s="35">
        <v>6.1478453958241787E-2</v>
      </c>
      <c r="D59" s="35">
        <v>6.1562852341600173E-2</v>
      </c>
      <c r="E59" s="54">
        <v>6.4427039073898892E-2</v>
      </c>
      <c r="F59" s="35">
        <v>6.8856362203703766E-2</v>
      </c>
      <c r="G59" s="37"/>
      <c r="H59" s="37"/>
      <c r="I59" s="42" t="s">
        <v>7</v>
      </c>
      <c r="J59" s="35">
        <v>6.9078088273700711E-2</v>
      </c>
      <c r="K59" s="35">
        <v>4.5137852095152781E-2</v>
      </c>
      <c r="L59" s="35">
        <v>5.3703848255405508E-2</v>
      </c>
      <c r="M59" s="35">
        <v>6.3196125907990314E-2</v>
      </c>
      <c r="N59" s="35">
        <v>8.2939362795477908E-2</v>
      </c>
      <c r="O59" s="33"/>
      <c r="P59" s="33"/>
      <c r="Q59" s="46" t="s">
        <v>7</v>
      </c>
      <c r="R59" s="35">
        <v>0.78118497968889333</v>
      </c>
      <c r="S59" s="35">
        <v>9.5759437233726347E-2</v>
      </c>
      <c r="T59" s="35">
        <v>0.1199346081442584</v>
      </c>
      <c r="U59" s="35">
        <v>3.1209749331219659E-3</v>
      </c>
      <c r="V59" s="35">
        <f t="shared" si="3"/>
        <v>1</v>
      </c>
    </row>
    <row r="60" spans="1:23" x14ac:dyDescent="0.3">
      <c r="A60" s="42" t="s">
        <v>8</v>
      </c>
      <c r="B60" s="35">
        <v>4.2460189414226357E-2</v>
      </c>
      <c r="C60" s="35">
        <v>3.7674948570273037E-2</v>
      </c>
      <c r="D60" s="35">
        <v>4.0442875841839927E-2</v>
      </c>
      <c r="E60" s="54">
        <v>3.9542881880421363E-2</v>
      </c>
      <c r="F60" s="35">
        <v>4.1045705260931709E-2</v>
      </c>
      <c r="G60" s="37"/>
      <c r="H60" s="37"/>
      <c r="I60" s="42" t="s">
        <v>8</v>
      </c>
      <c r="J60" s="35">
        <v>4.8271959606511712E-2</v>
      </c>
      <c r="K60" s="35">
        <v>3.6130188115855479E-2</v>
      </c>
      <c r="L60" s="35">
        <v>3.9887596596674735E-2</v>
      </c>
      <c r="M60" s="35">
        <v>4.1404358353510896E-2</v>
      </c>
      <c r="N60" s="35">
        <v>3.7923946557040081E-2</v>
      </c>
      <c r="O60" s="33"/>
      <c r="P60" s="33"/>
      <c r="Q60" s="46" t="s">
        <v>8</v>
      </c>
      <c r="R60" s="35">
        <v>0.79888639574503451</v>
      </c>
      <c r="S60" s="35">
        <v>0.10654034737804371</v>
      </c>
      <c r="T60" s="35">
        <v>9.1997008227374721E-2</v>
      </c>
      <c r="U60" s="35">
        <v>2.5762486495470791E-3</v>
      </c>
      <c r="V60" s="35">
        <f t="shared" si="3"/>
        <v>1</v>
      </c>
    </row>
    <row r="61" spans="1:23" x14ac:dyDescent="0.3">
      <c r="A61" s="42" t="s">
        <v>9</v>
      </c>
      <c r="B61" s="35">
        <v>0.24635825036342648</v>
      </c>
      <c r="C61" s="35">
        <v>0.28884256864750513</v>
      </c>
      <c r="D61" s="35">
        <v>0.30379243758828789</v>
      </c>
      <c r="E61" s="54">
        <v>0.29414452692844201</v>
      </c>
      <c r="F61" s="35">
        <v>0.27768700475165525</v>
      </c>
      <c r="G61" s="37"/>
      <c r="H61" s="37"/>
      <c r="I61" s="42" t="s">
        <v>9</v>
      </c>
      <c r="J61" s="35">
        <v>0.19604770610255071</v>
      </c>
      <c r="K61" s="35">
        <v>0.35224445107992436</v>
      </c>
      <c r="L61" s="35">
        <v>0.30512840527671531</v>
      </c>
      <c r="M61" s="35">
        <v>0.25536723163841807</v>
      </c>
      <c r="N61" s="35">
        <v>0.20373415553271668</v>
      </c>
      <c r="O61" s="33"/>
      <c r="P61" s="33"/>
      <c r="Q61" s="46" t="s">
        <v>9</v>
      </c>
      <c r="R61" s="35">
        <v>0.77863083027258095</v>
      </c>
      <c r="S61" s="35">
        <v>0.14621592737725256</v>
      </c>
      <c r="T61" s="35">
        <v>7.3052685886963037E-2</v>
      </c>
      <c r="U61" s="35">
        <v>2.10055646320341E-3</v>
      </c>
      <c r="V61" s="35">
        <f t="shared" si="3"/>
        <v>0.99999999999999989</v>
      </c>
    </row>
    <row r="62" spans="1:23" x14ac:dyDescent="0.3">
      <c r="A62" s="42" t="s">
        <v>11</v>
      </c>
      <c r="B62" s="35">
        <v>8.3845900515949187E-2</v>
      </c>
      <c r="C62" s="35">
        <v>7.1756621698872633E-2</v>
      </c>
      <c r="D62" s="35">
        <v>7.0811751847835946E-2</v>
      </c>
      <c r="E62" s="54">
        <v>6.4258686206288385E-2</v>
      </c>
      <c r="F62" s="35">
        <v>6.5380456472723184E-2</v>
      </c>
      <c r="G62" s="37"/>
      <c r="H62" s="37"/>
      <c r="I62" s="42" t="s">
        <v>11</v>
      </c>
      <c r="J62" s="35">
        <v>7.1385043962740494E-2</v>
      </c>
      <c r="K62" s="35">
        <v>4.9069373942470386E-2</v>
      </c>
      <c r="L62" s="35">
        <v>5.0893763172273829E-2</v>
      </c>
      <c r="M62" s="35">
        <v>4.5359160613397904E-2</v>
      </c>
      <c r="N62" s="35">
        <v>3.8609112709832132E-2</v>
      </c>
      <c r="O62" s="33"/>
      <c r="P62" s="33"/>
      <c r="Q62" s="46" t="s">
        <v>11</v>
      </c>
      <c r="R62" s="35">
        <v>0.81650753899932171</v>
      </c>
      <c r="S62" s="35">
        <v>0.12260656336411541</v>
      </c>
      <c r="T62" s="35">
        <v>5.8798977409088536E-2</v>
      </c>
      <c r="U62" s="35">
        <v>2.0869202274743049E-3</v>
      </c>
      <c r="V62" s="35">
        <f t="shared" si="3"/>
        <v>0.99999999999999989</v>
      </c>
    </row>
    <row r="63" spans="1:23" x14ac:dyDescent="0.3">
      <c r="A63" s="42" t="s">
        <v>12</v>
      </c>
      <c r="B63" s="35">
        <v>1.2248387450891685E-2</v>
      </c>
      <c r="C63" s="35">
        <v>1.2872014839760915E-2</v>
      </c>
      <c r="D63" s="35">
        <v>1.2177789681493993E-2</v>
      </c>
      <c r="E63" s="54">
        <v>1.1584280652247109E-2</v>
      </c>
      <c r="F63" s="35">
        <v>1.0536872230617306E-2</v>
      </c>
      <c r="G63" s="37"/>
      <c r="H63" s="37"/>
      <c r="I63" s="42" t="s">
        <v>12</v>
      </c>
      <c r="J63" s="35">
        <v>1.5974579959954733E-2</v>
      </c>
      <c r="K63" s="35">
        <v>1.1595501144620284E-2</v>
      </c>
      <c r="L63" s="35">
        <v>1.9904769338849427E-2</v>
      </c>
      <c r="M63" s="35">
        <v>1.4285714285714285E-2</v>
      </c>
      <c r="N63" s="35">
        <v>1.1476533059266871E-2</v>
      </c>
      <c r="O63" s="33"/>
      <c r="P63" s="33"/>
      <c r="Q63" s="46" t="s">
        <v>12</v>
      </c>
      <c r="R63" s="35">
        <v>0.73972159274846228</v>
      </c>
      <c r="S63" s="35">
        <v>0.14567821301392037</v>
      </c>
      <c r="T63" s="35">
        <v>0.10844933635480739</v>
      </c>
      <c r="U63" s="35">
        <v>6.150857882809971E-3</v>
      </c>
      <c r="V63" s="35">
        <f t="shared" si="3"/>
        <v>1</v>
      </c>
    </row>
    <row r="64" spans="1:23" x14ac:dyDescent="0.3">
      <c r="A64" s="42" t="s">
        <v>13</v>
      </c>
      <c r="B64" s="35">
        <v>3.8887465861196034E-2</v>
      </c>
      <c r="C64" s="35">
        <v>3.8907706486951042E-2</v>
      </c>
      <c r="D64" s="35">
        <v>3.527195911649466E-2</v>
      </c>
      <c r="E64" s="54">
        <v>3.272058234058587E-2</v>
      </c>
      <c r="F64" s="35">
        <v>3.3466252332336154E-2</v>
      </c>
      <c r="G64" s="37"/>
      <c r="H64" s="37"/>
      <c r="I64" s="42" t="s">
        <v>13</v>
      </c>
      <c r="J64" s="35">
        <v>7.4388439105075296E-2</v>
      </c>
      <c r="K64" s="35">
        <v>7.9277396237682887E-2</v>
      </c>
      <c r="L64" s="35">
        <v>6.7598157833112169E-2</v>
      </c>
      <c r="M64" s="35">
        <v>4.9394673123486686E-2</v>
      </c>
      <c r="N64" s="35">
        <v>3.6759164097293594E-2</v>
      </c>
      <c r="O64" s="33"/>
      <c r="P64" s="33"/>
      <c r="Q64" s="46" t="s">
        <v>13</v>
      </c>
      <c r="R64" s="35">
        <v>0.73050657425338905</v>
      </c>
      <c r="S64" s="35">
        <v>0.15818978697380492</v>
      </c>
      <c r="T64" s="35">
        <v>0.10936703699928652</v>
      </c>
      <c r="U64" s="35">
        <v>1.9366017735195189E-3</v>
      </c>
      <c r="V64" s="35">
        <f>SUM(R64:U64)</f>
        <v>1</v>
      </c>
    </row>
    <row r="65" spans="1:22" x14ac:dyDescent="0.3">
      <c r="A65" s="42" t="s">
        <v>14</v>
      </c>
      <c r="B65" s="35">
        <v>1.1247093419735139E-2</v>
      </c>
      <c r="C65" s="35">
        <v>1.1347594955414608E-2</v>
      </c>
      <c r="D65" s="35">
        <v>1.0721984387892193E-2</v>
      </c>
      <c r="E65" s="54">
        <v>1.1043146434927608E-2</v>
      </c>
      <c r="F65" s="35">
        <v>1.1740988739975644E-2</v>
      </c>
      <c r="G65" s="37"/>
      <c r="H65" s="37"/>
      <c r="I65" s="42" t="s">
        <v>14</v>
      </c>
      <c r="J65" s="35">
        <v>1.0141899538608862E-2</v>
      </c>
      <c r="K65" s="35">
        <v>6.8179556086393946E-3</v>
      </c>
      <c r="L65" s="35">
        <v>7.8838498165638912E-3</v>
      </c>
      <c r="M65" s="35">
        <v>9.2816787732041967E-3</v>
      </c>
      <c r="N65" s="35">
        <v>1.0517300445357999E-2</v>
      </c>
      <c r="O65" s="33"/>
      <c r="P65" s="33"/>
      <c r="Q65" s="46" t="s">
        <v>14</v>
      </c>
      <c r="R65" s="35">
        <v>0.79808251016850673</v>
      </c>
      <c r="S65" s="35">
        <v>0.10923881464264962</v>
      </c>
      <c r="T65" s="35">
        <v>8.919233004067402E-2</v>
      </c>
      <c r="U65" s="35">
        <v>3.4863451481696689E-3</v>
      </c>
      <c r="V65" s="35">
        <f t="shared" ref="V65:V70" si="4">SUM(R65:U65)</f>
        <v>1</v>
      </c>
    </row>
    <row r="66" spans="1:22" x14ac:dyDescent="0.3">
      <c r="A66" s="42" t="s">
        <v>15</v>
      </c>
      <c r="B66" s="35">
        <v>0.24329449022158203</v>
      </c>
      <c r="C66" s="35">
        <v>0.23623452733261519</v>
      </c>
      <c r="D66" s="35">
        <v>0.22972780328916959</v>
      </c>
      <c r="E66" s="54">
        <v>0.22969343744488449</v>
      </c>
      <c r="F66" s="35">
        <v>0.22639778142385925</v>
      </c>
      <c r="G66" s="37"/>
      <c r="H66" s="37"/>
      <c r="I66" s="42" t="s">
        <v>15</v>
      </c>
      <c r="J66" s="35">
        <v>0.28310263776442934</v>
      </c>
      <c r="K66" s="35">
        <v>0.23479645665372748</v>
      </c>
      <c r="L66" s="35">
        <v>0.27101709468425572</v>
      </c>
      <c r="M66" s="35">
        <v>0.28240516545601291</v>
      </c>
      <c r="N66" s="35">
        <v>0.24138403562863994</v>
      </c>
      <c r="O66" s="33"/>
      <c r="P66" s="33"/>
      <c r="Q66" s="46" t="s">
        <v>15</v>
      </c>
      <c r="R66" s="35">
        <v>0.74157388015850301</v>
      </c>
      <c r="S66" s="35">
        <v>0.14875472721519942</v>
      </c>
      <c r="T66" s="35">
        <v>0.10616082325111871</v>
      </c>
      <c r="U66" s="35">
        <v>3.5105693751789186E-3</v>
      </c>
      <c r="V66" s="35">
        <f t="shared" si="4"/>
        <v>1.0000000000000002</v>
      </c>
    </row>
    <row r="67" spans="1:22" x14ac:dyDescent="0.3">
      <c r="A67" s="42" t="s">
        <v>16</v>
      </c>
      <c r="B67" s="35">
        <v>1.190575195185805E-2</v>
      </c>
      <c r="C67" s="35">
        <v>1.287979249223207E-2</v>
      </c>
      <c r="D67" s="35">
        <v>1.2769615572364754E-2</v>
      </c>
      <c r="E67" s="54">
        <v>1.3656624284500313E-2</v>
      </c>
      <c r="F67" s="35">
        <v>1.3200937368886039E-2</v>
      </c>
      <c r="G67" s="37"/>
      <c r="H67" s="37"/>
      <c r="I67" s="42" t="s">
        <v>16</v>
      </c>
      <c r="J67" s="35">
        <v>1.2884129885958039E-2</v>
      </c>
      <c r="K67" s="35">
        <v>7.3156166019707376E-3</v>
      </c>
      <c r="L67" s="35">
        <v>6.9471547888533295E-3</v>
      </c>
      <c r="M67" s="35">
        <v>8.5552865213882161E-3</v>
      </c>
      <c r="N67" s="35">
        <v>1.1408016443987668E-2</v>
      </c>
      <c r="O67" s="33"/>
      <c r="P67" s="33"/>
      <c r="Q67" s="46" t="s">
        <v>16</v>
      </c>
      <c r="R67" s="35">
        <v>0.8739018087855297</v>
      </c>
      <c r="S67" s="35">
        <v>3.875968992248062E-2</v>
      </c>
      <c r="T67" s="35">
        <v>8.6046511627906982E-2</v>
      </c>
      <c r="U67" s="35">
        <v>1.2919896640826874E-3</v>
      </c>
      <c r="V67" s="35">
        <f t="shared" si="4"/>
        <v>1</v>
      </c>
    </row>
    <row r="68" spans="1:22" x14ac:dyDescent="0.3">
      <c r="A68" s="42" t="s">
        <v>17</v>
      </c>
      <c r="B68" s="35">
        <v>2.077768278605906E-2</v>
      </c>
      <c r="C68" s="35">
        <v>1.9028026770679805E-2</v>
      </c>
      <c r="D68" s="35">
        <v>2.1353250938497628E-2</v>
      </c>
      <c r="E68" s="54">
        <v>1.9011848835158492E-2</v>
      </c>
      <c r="F68" s="35">
        <v>2.3089701563304806E-2</v>
      </c>
      <c r="G68" s="37"/>
      <c r="H68" s="37"/>
      <c r="I68" s="42" t="s">
        <v>17</v>
      </c>
      <c r="J68" s="35">
        <v>1.7846260990685123E-2</v>
      </c>
      <c r="K68" s="35">
        <v>1.3685677316611924E-2</v>
      </c>
      <c r="L68" s="35">
        <v>1.4050425415658419E-2</v>
      </c>
      <c r="M68" s="35">
        <v>1.5738498789346248E-2</v>
      </c>
      <c r="N68" s="35">
        <v>2.8776978417266189E-2</v>
      </c>
      <c r="O68" s="33"/>
      <c r="P68" s="33"/>
      <c r="Q68" s="46" t="s">
        <v>17</v>
      </c>
      <c r="R68" s="35">
        <v>0.78741320726842956</v>
      </c>
      <c r="S68" s="35">
        <v>8.7309794652090406E-2</v>
      </c>
      <c r="T68" s="35">
        <v>0.12409513960703206</v>
      </c>
      <c r="U68" s="35">
        <v>1.1818584724479244E-3</v>
      </c>
      <c r="V68" s="35">
        <f t="shared" si="4"/>
        <v>1</v>
      </c>
    </row>
    <row r="69" spans="1:22" x14ac:dyDescent="0.3">
      <c r="A69" s="42" t="s">
        <v>18</v>
      </c>
      <c r="B69" s="35">
        <v>5.1711347888134501E-2</v>
      </c>
      <c r="C69" s="35">
        <v>4.5860927796163284E-2</v>
      </c>
      <c r="D69" s="35">
        <v>4.4425820888430022E-2</v>
      </c>
      <c r="E69" s="35">
        <v>5.6807067613718357E-2</v>
      </c>
      <c r="F69" s="35">
        <v>6.7952422047953168E-2</v>
      </c>
      <c r="G69" s="37"/>
      <c r="H69" s="37"/>
      <c r="I69" s="42" t="s">
        <v>18</v>
      </c>
      <c r="J69" s="35">
        <v>5.5105771741969185E-2</v>
      </c>
      <c r="K69" s="35">
        <v>4.2251418333830996E-2</v>
      </c>
      <c r="L69" s="35">
        <v>3.8092264460229487E-2</v>
      </c>
      <c r="M69" s="35">
        <v>8.0064568200161418E-2</v>
      </c>
      <c r="N69" s="35">
        <v>0.14241178485782802</v>
      </c>
      <c r="O69" s="33"/>
      <c r="P69" s="33"/>
      <c r="Q69" s="46" t="s">
        <v>18</v>
      </c>
      <c r="R69" s="35">
        <v>0.74373776416846549</v>
      </c>
      <c r="S69" s="35">
        <v>4.6031825711560663E-2</v>
      </c>
      <c r="T69" s="35">
        <v>0.20867426334019376</v>
      </c>
      <c r="U69" s="35">
        <v>1.5561467797801315E-3</v>
      </c>
      <c r="V69" s="35">
        <f t="shared" si="4"/>
        <v>1</v>
      </c>
    </row>
    <row r="70" spans="1:22" x14ac:dyDescent="0.3">
      <c r="A70" s="43" t="s">
        <v>24</v>
      </c>
      <c r="B70" s="45">
        <f>SUM(B54:B69)</f>
        <v>1.0000000000000002</v>
      </c>
      <c r="C70" s="45">
        <f>SUM(C54:C69)</f>
        <v>1</v>
      </c>
      <c r="D70" s="45">
        <f>SUM(D54:D69)</f>
        <v>1</v>
      </c>
      <c r="E70" s="45">
        <f>SUM(E54:E69)</f>
        <v>1.0000000000000002</v>
      </c>
      <c r="F70" s="45">
        <f>SUM(F54:F69)</f>
        <v>1</v>
      </c>
      <c r="G70" s="37"/>
      <c r="H70" s="37"/>
      <c r="I70" s="43" t="s">
        <v>24</v>
      </c>
      <c r="J70" s="45">
        <f>SUM(J54:J69)</f>
        <v>1</v>
      </c>
      <c r="K70" s="45">
        <f>SUM(K54:K69)</f>
        <v>1.0000000000000002</v>
      </c>
      <c r="L70" s="45">
        <f>SUM(L54:L69)</f>
        <v>1</v>
      </c>
      <c r="M70" s="45">
        <f t="shared" ref="M70:N70" si="5">SUM(M54:M69)</f>
        <v>1</v>
      </c>
      <c r="N70" s="45">
        <f t="shared" si="5"/>
        <v>1</v>
      </c>
      <c r="O70" s="33"/>
      <c r="P70" s="33"/>
      <c r="Q70" s="47" t="s">
        <v>24</v>
      </c>
      <c r="R70" s="68">
        <v>0.77544420983691553</v>
      </c>
      <c r="S70" s="45">
        <v>0.12266297358789198</v>
      </c>
      <c r="T70" s="45">
        <v>9.9569860929659817E-2</v>
      </c>
      <c r="U70" s="45">
        <v>2.3229556455326597E-3</v>
      </c>
      <c r="V70" s="45">
        <f t="shared" si="4"/>
        <v>1</v>
      </c>
    </row>
    <row r="71" spans="1:22" x14ac:dyDescent="0.3">
      <c r="A71" s="53"/>
    </row>
    <row r="72" spans="1:22" x14ac:dyDescent="0.3">
      <c r="A72" s="28" t="s">
        <v>110</v>
      </c>
      <c r="I72" s="28" t="s">
        <v>111</v>
      </c>
      <c r="Q72" s="28" t="s">
        <v>112</v>
      </c>
    </row>
    <row r="73" spans="1:22" x14ac:dyDescent="0.3">
      <c r="A73" s="38" t="s">
        <v>47</v>
      </c>
      <c r="I73" s="39" t="s">
        <v>70</v>
      </c>
      <c r="K73" s="28"/>
      <c r="L73" s="32"/>
      <c r="M73" s="32"/>
      <c r="Q73" s="38" t="s">
        <v>49</v>
      </c>
    </row>
    <row r="74" spans="1:22" ht="13.95" customHeight="1" x14ac:dyDescent="0.3">
      <c r="A74" s="165" t="s">
        <v>0</v>
      </c>
      <c r="B74" s="184" t="s">
        <v>44</v>
      </c>
      <c r="C74" s="184"/>
      <c r="D74" s="184"/>
      <c r="E74" s="184"/>
      <c r="F74" s="184"/>
      <c r="I74" s="165" t="s">
        <v>0</v>
      </c>
      <c r="J74" s="184" t="s">
        <v>57</v>
      </c>
      <c r="K74" s="184"/>
      <c r="L74" s="184"/>
      <c r="M74" s="184"/>
      <c r="N74" s="184"/>
      <c r="Q74" s="184" t="s">
        <v>0</v>
      </c>
      <c r="R74" s="167">
        <v>2021</v>
      </c>
      <c r="S74" s="168"/>
      <c r="T74" s="168"/>
      <c r="U74" s="168"/>
      <c r="V74" s="169"/>
    </row>
    <row r="75" spans="1:22" ht="26.4" x14ac:dyDescent="0.3">
      <c r="A75" s="166" t="s">
        <v>0</v>
      </c>
      <c r="B75" s="41" t="s">
        <v>94</v>
      </c>
      <c r="C75" s="41" t="s">
        <v>90</v>
      </c>
      <c r="D75" s="41" t="s">
        <v>91</v>
      </c>
      <c r="E75" s="41" t="s">
        <v>92</v>
      </c>
      <c r="F75" s="41" t="s">
        <v>93</v>
      </c>
      <c r="I75" s="166"/>
      <c r="J75" s="41" t="s">
        <v>94</v>
      </c>
      <c r="K75" s="41" t="s">
        <v>90</v>
      </c>
      <c r="L75" s="41" t="s">
        <v>91</v>
      </c>
      <c r="M75" s="41" t="s">
        <v>92</v>
      </c>
      <c r="N75" s="41" t="s">
        <v>93</v>
      </c>
      <c r="Q75" s="184"/>
      <c r="R75" s="41" t="s">
        <v>55</v>
      </c>
      <c r="S75" s="41" t="s">
        <v>56</v>
      </c>
      <c r="T75" s="41" t="s">
        <v>57</v>
      </c>
      <c r="U75" s="41" t="s">
        <v>58</v>
      </c>
      <c r="V75" s="41" t="s">
        <v>44</v>
      </c>
    </row>
    <row r="76" spans="1:22" x14ac:dyDescent="0.3">
      <c r="A76" s="42" t="s">
        <v>1</v>
      </c>
      <c r="B76" s="35">
        <v>4.5638241332235645E-2</v>
      </c>
      <c r="C76" s="54">
        <v>3.8580930337491749E-2</v>
      </c>
      <c r="D76" s="54">
        <v>3.3832148699133591E-2</v>
      </c>
      <c r="E76" s="54">
        <v>3.3957781651191635E-2</v>
      </c>
      <c r="F76" s="71">
        <v>4.0427929815153092E-2</v>
      </c>
      <c r="G76" s="33"/>
      <c r="H76" s="33"/>
      <c r="I76" s="42" t="s">
        <v>1</v>
      </c>
      <c r="J76" s="35">
        <v>2.6907325003386862E-3</v>
      </c>
      <c r="K76" s="35">
        <v>1.8278365934974975E-3</v>
      </c>
      <c r="L76" s="35">
        <v>1.1567440478929688E-3</v>
      </c>
      <c r="M76" s="35">
        <v>7.9400328495290453E-4</v>
      </c>
      <c r="N76" s="72">
        <v>1.4454257512024266E-3</v>
      </c>
      <c r="O76" s="59"/>
      <c r="P76" s="58"/>
      <c r="Q76" s="46" t="s">
        <v>1</v>
      </c>
      <c r="R76" s="35">
        <v>3.4101573628730876E-2</v>
      </c>
      <c r="S76" s="35">
        <v>4.8411288565634895E-3</v>
      </c>
      <c r="T76" s="35">
        <v>1.4454257512024266E-3</v>
      </c>
      <c r="U76" s="35">
        <v>3.9801578656298707E-5</v>
      </c>
      <c r="V76" s="35">
        <v>4.0427929815153092E-2</v>
      </c>
    </row>
    <row r="77" spans="1:22" x14ac:dyDescent="0.3">
      <c r="A77" s="42" t="s">
        <v>2</v>
      </c>
      <c r="B77" s="35">
        <v>4.716032219814368E-2</v>
      </c>
      <c r="C77" s="54">
        <v>3.4909657346278843E-2</v>
      </c>
      <c r="D77" s="54">
        <v>2.9157192107386487E-2</v>
      </c>
      <c r="E77" s="54">
        <v>3.670023395381955E-2</v>
      </c>
      <c r="F77" s="54">
        <v>3.8350782689698465E-2</v>
      </c>
      <c r="G77" s="33"/>
      <c r="H77" s="33"/>
      <c r="I77" s="42" t="s">
        <v>2</v>
      </c>
      <c r="J77" s="35">
        <v>3.5245532976244018E-3</v>
      </c>
      <c r="K77" s="35">
        <v>2.4792748121174558E-3</v>
      </c>
      <c r="L77" s="35">
        <v>1.829710587870934E-3</v>
      </c>
      <c r="M77" s="35">
        <v>2.1279625673888717E-3</v>
      </c>
      <c r="N77" s="54">
        <v>3.7787813126506148E-3</v>
      </c>
      <c r="O77" s="59"/>
      <c r="P77" s="58"/>
      <c r="Q77" s="46" t="s">
        <v>2</v>
      </c>
      <c r="R77" s="35">
        <v>3.145744314614933E-2</v>
      </c>
      <c r="S77" s="35">
        <v>3.086207245701788E-3</v>
      </c>
      <c r="T77" s="35">
        <v>3.7787813126506148E-3</v>
      </c>
      <c r="U77" s="35">
        <v>2.8350985196735588E-5</v>
      </c>
      <c r="V77" s="35">
        <v>3.8350782689698465E-2</v>
      </c>
    </row>
    <row r="78" spans="1:22" x14ac:dyDescent="0.3">
      <c r="A78" s="42" t="s">
        <v>3</v>
      </c>
      <c r="B78" s="35">
        <v>2.7320768876837653E-2</v>
      </c>
      <c r="C78" s="54">
        <v>2.2818540398722092E-2</v>
      </c>
      <c r="D78" s="54">
        <v>1.8760471997433248E-2</v>
      </c>
      <c r="E78" s="54">
        <v>2.3799146059420032E-2</v>
      </c>
      <c r="F78" s="54">
        <v>3.4997536322595252E-2</v>
      </c>
      <c r="G78" s="33"/>
      <c r="H78" s="33"/>
      <c r="I78" s="42" t="s">
        <v>3</v>
      </c>
      <c r="J78" s="35">
        <v>2.4658378711599712E-3</v>
      </c>
      <c r="K78" s="35">
        <v>1.9008013707187349E-3</v>
      </c>
      <c r="L78" s="35">
        <v>1.234358846386938E-3</v>
      </c>
      <c r="M78" s="35">
        <v>1.8190713396192847E-3</v>
      </c>
      <c r="N78" s="71">
        <v>7.3510806887642994E-3</v>
      </c>
      <c r="O78" s="58"/>
      <c r="P78" s="58"/>
      <c r="Q78" s="46" t="s">
        <v>3</v>
      </c>
      <c r="R78" s="35">
        <v>2.5986247797117275E-2</v>
      </c>
      <c r="S78" s="35">
        <v>1.6246953696181965E-3</v>
      </c>
      <c r="T78" s="35">
        <v>7.3510806887642994E-3</v>
      </c>
      <c r="U78" s="35">
        <v>3.5512467095479708E-5</v>
      </c>
      <c r="V78" s="35">
        <v>3.4997536322595252E-2</v>
      </c>
    </row>
    <row r="79" spans="1:22" x14ac:dyDescent="0.3">
      <c r="A79" s="42" t="s">
        <v>4</v>
      </c>
      <c r="B79" s="35">
        <v>3.9483161082619601E-2</v>
      </c>
      <c r="C79" s="54">
        <v>3.9816458161984328E-2</v>
      </c>
      <c r="D79" s="54">
        <v>3.6276961144805032E-2</v>
      </c>
      <c r="E79" s="54">
        <v>4.2483631940790322E-2</v>
      </c>
      <c r="F79" s="54">
        <v>3.5803518532828475E-2</v>
      </c>
      <c r="G79" s="33"/>
      <c r="H79" s="33"/>
      <c r="I79" s="42" t="s">
        <v>4</v>
      </c>
      <c r="J79" s="35">
        <v>2.5946077282864308E-3</v>
      </c>
      <c r="K79" s="35">
        <v>2.5626596251244536E-3</v>
      </c>
      <c r="L79" s="35">
        <v>1.5832778176721491E-3</v>
      </c>
      <c r="M79" s="35">
        <v>1.0696386519102538E-3</v>
      </c>
      <c r="N79" s="72">
        <v>1.2793103744343989E-3</v>
      </c>
      <c r="O79" s="59"/>
      <c r="P79" s="58"/>
      <c r="Q79" s="46" t="s">
        <v>4</v>
      </c>
      <c r="R79" s="35">
        <v>2.7097339206140689E-2</v>
      </c>
      <c r="S79" s="35">
        <v>7.3839390739166644E-3</v>
      </c>
      <c r="T79" s="35">
        <v>1.2793103744343989E-3</v>
      </c>
      <c r="U79" s="35">
        <v>4.2929878336724792E-5</v>
      </c>
      <c r="V79" s="35">
        <v>3.5803518532828475E-2</v>
      </c>
    </row>
    <row r="80" spans="1:22" x14ac:dyDescent="0.3">
      <c r="A80" s="42" t="s">
        <v>6</v>
      </c>
      <c r="B80" s="35">
        <v>3.3258768643451342E-2</v>
      </c>
      <c r="C80" s="54">
        <v>2.8432599653474274E-2</v>
      </c>
      <c r="D80" s="54">
        <v>2.5084971385238165E-2</v>
      </c>
      <c r="E80" s="54">
        <v>2.820999505087806E-2</v>
      </c>
      <c r="F80" s="54">
        <v>3.4035418972589361E-2</v>
      </c>
      <c r="G80" s="33"/>
      <c r="H80" s="33"/>
      <c r="I80" s="42" t="s">
        <v>6</v>
      </c>
      <c r="J80" s="35">
        <v>1.8869059664513587E-3</v>
      </c>
      <c r="K80" s="35">
        <v>1.3117693035051569E-3</v>
      </c>
      <c r="L80" s="35">
        <v>7.5287647915677836E-4</v>
      </c>
      <c r="M80" s="35">
        <v>1.2889471422899751E-3</v>
      </c>
      <c r="N80" s="71">
        <v>5.8000737895262276E-3</v>
      </c>
      <c r="O80" s="58"/>
      <c r="P80" s="58"/>
      <c r="Q80" s="46" t="s">
        <v>6</v>
      </c>
      <c r="R80" s="35">
        <v>2.6640189248431971E-2</v>
      </c>
      <c r="S80" s="35">
        <v>1.5408989300518697E-3</v>
      </c>
      <c r="T80" s="35">
        <v>5.8000737895262276E-3</v>
      </c>
      <c r="U80" s="35">
        <v>5.4257004579291189E-5</v>
      </c>
      <c r="V80" s="35">
        <v>3.4035418972589361E-2</v>
      </c>
    </row>
    <row r="81" spans="1:22" x14ac:dyDescent="0.3">
      <c r="A81" s="42" t="s">
        <v>7</v>
      </c>
      <c r="B81" s="35">
        <v>4.177251697885101E-2</v>
      </c>
      <c r="C81" s="54">
        <v>3.1181152059644383E-2</v>
      </c>
      <c r="D81" s="54">
        <v>2.8077302719071329E-2</v>
      </c>
      <c r="E81" s="54">
        <v>3.1625134042322943E-2</v>
      </c>
      <c r="F81" s="71">
        <v>3.9596929698089596E-2</v>
      </c>
      <c r="G81" s="33"/>
      <c r="H81" s="33"/>
      <c r="I81" s="42" t="s">
        <v>7</v>
      </c>
      <c r="J81" s="35">
        <v>3.1350129785981534E-3</v>
      </c>
      <c r="K81" s="35">
        <v>1.7889369927318272E-3</v>
      </c>
      <c r="L81" s="35">
        <v>1.3554967560677196E-3</v>
      </c>
      <c r="M81" s="35">
        <v>1.5406258915659095E-3</v>
      </c>
      <c r="N81" s="54">
        <v>4.7490422470561231E-3</v>
      </c>
      <c r="O81" s="58"/>
      <c r="P81" s="58"/>
      <c r="Q81" s="46" t="s">
        <v>7</v>
      </c>
      <c r="R81" s="35">
        <v>3.0932526721944655E-2</v>
      </c>
      <c r="S81" s="35">
        <v>3.7917797040724851E-3</v>
      </c>
      <c r="T81" s="35">
        <v>4.7490422470561231E-3</v>
      </c>
      <c r="U81" s="35">
        <v>1.2358102501633034E-4</v>
      </c>
      <c r="V81" s="35">
        <v>3.9596929698089596E-2</v>
      </c>
    </row>
    <row r="82" spans="1:22" x14ac:dyDescent="0.3">
      <c r="A82" s="42" t="s">
        <v>8</v>
      </c>
      <c r="B82" s="35">
        <v>4.4884553440187921E-2</v>
      </c>
      <c r="C82" s="54">
        <v>3.3995487386789904E-2</v>
      </c>
      <c r="D82" s="54">
        <v>3.2834376139838951E-2</v>
      </c>
      <c r="E82" s="54">
        <v>3.4546275900952168E-2</v>
      </c>
      <c r="F82" s="71">
        <v>4.1977875535058308E-2</v>
      </c>
      <c r="G82" s="33"/>
      <c r="H82" s="33"/>
      <c r="I82" s="42" t="s">
        <v>8</v>
      </c>
      <c r="J82" s="35">
        <v>3.8997939333413039E-3</v>
      </c>
      <c r="K82" s="35">
        <v>2.5475561357152631E-3</v>
      </c>
      <c r="L82" s="35">
        <v>1.7921775483291714E-3</v>
      </c>
      <c r="M82" s="35">
        <v>1.7964763849152015E-3</v>
      </c>
      <c r="N82" s="54">
        <v>3.8618389609664716E-3</v>
      </c>
      <c r="O82" s="59"/>
      <c r="P82" s="58"/>
      <c r="Q82" s="46" t="s">
        <v>8</v>
      </c>
      <c r="R82" s="35">
        <v>3.3535553687236395E-2</v>
      </c>
      <c r="S82" s="35">
        <v>4.4723374416973955E-3</v>
      </c>
      <c r="T82" s="35">
        <v>3.8618389609664716E-3</v>
      </c>
      <c r="U82" s="35">
        <v>1.0814544515804934E-4</v>
      </c>
      <c r="V82" s="35">
        <v>4.1977875535058308E-2</v>
      </c>
    </row>
    <row r="83" spans="1:22" x14ac:dyDescent="0.3">
      <c r="A83" s="42" t="s">
        <v>9</v>
      </c>
      <c r="B83" s="35">
        <v>3.3635406149641181E-2</v>
      </c>
      <c r="C83" s="54">
        <v>3.3740138022262361E-2</v>
      </c>
      <c r="D83" s="54">
        <v>3.1977591494953765E-2</v>
      </c>
      <c r="E83" s="54">
        <v>3.3483788775890137E-2</v>
      </c>
      <c r="F83" s="54">
        <v>3.7235259032661755E-2</v>
      </c>
      <c r="G83" s="33"/>
      <c r="H83" s="33"/>
      <c r="I83" s="42" t="s">
        <v>9</v>
      </c>
      <c r="J83" s="35">
        <v>2.0456111331386734E-3</v>
      </c>
      <c r="K83" s="35">
        <v>3.2152500427004103E-3</v>
      </c>
      <c r="L83" s="35">
        <v>1.7774928211389323E-3</v>
      </c>
      <c r="M83" s="35">
        <v>1.4437151847444386E-3</v>
      </c>
      <c r="N83" s="54">
        <v>2.7201356820327422E-3</v>
      </c>
      <c r="O83" s="59"/>
      <c r="P83" s="58"/>
      <c r="Q83" s="46" t="s">
        <v>9</v>
      </c>
      <c r="R83" s="35">
        <v>2.8992520656016041E-2</v>
      </c>
      <c r="S83" s="35">
        <v>5.444387930592859E-3</v>
      </c>
      <c r="T83" s="35">
        <v>2.7201356820327422E-3</v>
      </c>
      <c r="U83" s="35">
        <v>7.8214764020110802E-5</v>
      </c>
      <c r="V83" s="35">
        <v>3.7235259032661755E-2</v>
      </c>
    </row>
    <row r="84" spans="1:22" x14ac:dyDescent="0.3">
      <c r="A84" s="42" t="s">
        <v>11</v>
      </c>
      <c r="B84" s="35">
        <v>3.8004037881906282E-2</v>
      </c>
      <c r="C84" s="54">
        <v>2.7926602616492012E-2</v>
      </c>
      <c r="D84" s="54">
        <v>2.4966225838337901E-2</v>
      </c>
      <c r="E84" s="54">
        <v>2.4567264591171353E-2</v>
      </c>
      <c r="F84" s="72">
        <v>2.9471732231160973E-2</v>
      </c>
      <c r="G84" s="33"/>
      <c r="H84" s="33"/>
      <c r="I84" s="42" t="s">
        <v>11</v>
      </c>
      <c r="J84" s="35">
        <v>2.472788023262301E-3</v>
      </c>
      <c r="K84" s="35">
        <v>1.4922843149718797E-3</v>
      </c>
      <c r="L84" s="35">
        <v>9.9304412192510435E-4</v>
      </c>
      <c r="M84" s="35">
        <v>8.6125648432651121E-4</v>
      </c>
      <c r="N84" s="54">
        <v>1.7329077176667404E-3</v>
      </c>
      <c r="O84" s="59"/>
      <c r="P84" s="58"/>
      <c r="Q84" s="46" t="s">
        <v>11</v>
      </c>
      <c r="R84" s="35">
        <v>2.4063891554112236E-2</v>
      </c>
      <c r="S84" s="35">
        <v>3.6134278052500799E-3</v>
      </c>
      <c r="T84" s="35">
        <v>1.7329077176667404E-3</v>
      </c>
      <c r="U84" s="35">
        <v>6.1505154131916257E-5</v>
      </c>
      <c r="V84" s="35">
        <v>2.9471732231160973E-2</v>
      </c>
    </row>
    <row r="85" spans="1:22" x14ac:dyDescent="0.3">
      <c r="A85" s="42" t="s">
        <v>12</v>
      </c>
      <c r="B85" s="35">
        <v>4.2157569928668752E-2</v>
      </c>
      <c r="C85" s="54">
        <v>3.7742303306727482E-2</v>
      </c>
      <c r="D85" s="54">
        <v>3.2050844759760784E-2</v>
      </c>
      <c r="E85" s="54">
        <v>3.2713030879290048E-2</v>
      </c>
      <c r="F85" s="54">
        <v>3.4635092558332491E-2</v>
      </c>
      <c r="G85" s="33"/>
      <c r="H85" s="33"/>
      <c r="I85" s="42" t="s">
        <v>12</v>
      </c>
      <c r="J85" s="35">
        <v>4.2020174263501988E-3</v>
      </c>
      <c r="K85" s="35">
        <v>2.6567844925883695E-3</v>
      </c>
      <c r="L85" s="35">
        <v>2.8992427860017734E-3</v>
      </c>
      <c r="M85" s="35">
        <v>2.0035316490084215E-3</v>
      </c>
      <c r="N85" s="54">
        <v>3.7561528025384866E-3</v>
      </c>
      <c r="O85" s="59"/>
      <c r="P85" s="58"/>
      <c r="Q85" s="46" t="s">
        <v>12</v>
      </c>
      <c r="R85" s="35">
        <v>2.5620325832240123E-2</v>
      </c>
      <c r="S85" s="35">
        <v>5.0455783914696087E-3</v>
      </c>
      <c r="T85" s="35">
        <v>3.7561528025384866E-3</v>
      </c>
      <c r="U85" s="35">
        <v>2.1303553208427238E-4</v>
      </c>
      <c r="V85" s="35">
        <v>3.4635092558332491E-2</v>
      </c>
    </row>
    <row r="86" spans="1:22" x14ac:dyDescent="0.3">
      <c r="A86" s="42" t="s">
        <v>13</v>
      </c>
      <c r="B86" s="35">
        <v>3.9938640036351336E-2</v>
      </c>
      <c r="C86" s="54">
        <v>3.4176851972043641E-2</v>
      </c>
      <c r="D86" s="54">
        <v>2.7892501989881496E-2</v>
      </c>
      <c r="E86" s="54">
        <v>2.7874528765776101E-2</v>
      </c>
      <c r="F86" s="72">
        <v>3.3477443416603254E-2</v>
      </c>
      <c r="G86" s="33"/>
      <c r="H86" s="33"/>
      <c r="I86" s="42" t="s">
        <v>13</v>
      </c>
      <c r="J86" s="35">
        <v>5.8387626879490536E-3</v>
      </c>
      <c r="K86" s="35">
        <v>5.4416516932999023E-3</v>
      </c>
      <c r="L86" s="35">
        <v>2.9583474247688152E-3</v>
      </c>
      <c r="M86" s="35">
        <v>2.0898213407638091E-3</v>
      </c>
      <c r="N86" s="54">
        <v>3.6613287927851693E-3</v>
      </c>
      <c r="O86" s="59"/>
      <c r="P86" s="58"/>
      <c r="Q86" s="46" t="s">
        <v>13</v>
      </c>
      <c r="R86" s="35">
        <v>2.4455492505024518E-2</v>
      </c>
      <c r="S86" s="35">
        <v>5.295789642500077E-3</v>
      </c>
      <c r="T86" s="35">
        <v>3.6613287927851693E-3</v>
      </c>
      <c r="U86" s="35">
        <v>6.4832476293493204E-5</v>
      </c>
      <c r="V86" s="35">
        <v>3.3477443416603254E-2</v>
      </c>
    </row>
    <row r="87" spans="1:22" x14ac:dyDescent="0.3">
      <c r="A87" s="42" t="s">
        <v>14</v>
      </c>
      <c r="B87" s="35">
        <v>3.7530387292284126E-2</v>
      </c>
      <c r="C87" s="54">
        <v>3.2376535333473878E-2</v>
      </c>
      <c r="D87" s="54">
        <v>2.7504737419519278E-2</v>
      </c>
      <c r="E87" s="54">
        <v>3.0454776591275896E-2</v>
      </c>
      <c r="F87" s="54">
        <v>3.7966026913743657E-2</v>
      </c>
      <c r="G87" s="33"/>
      <c r="H87" s="33"/>
      <c r="I87" s="42" t="s">
        <v>14</v>
      </c>
      <c r="J87" s="35">
        <v>2.5863887131328603E-3</v>
      </c>
      <c r="K87" s="35">
        <v>1.5200772243611793E-3</v>
      </c>
      <c r="L87" s="35">
        <v>1.1192499916887378E-3</v>
      </c>
      <c r="M87" s="35">
        <v>1.2712520174216798E-3</v>
      </c>
      <c r="N87" s="54">
        <v>3.386278402823737E-3</v>
      </c>
      <c r="O87" s="59"/>
      <c r="P87" s="58"/>
      <c r="Q87" s="46" t="s">
        <v>14</v>
      </c>
      <c r="R87" s="35">
        <v>3.030002206044562E-2</v>
      </c>
      <c r="S87" s="35">
        <v>4.1473637767482901E-3</v>
      </c>
      <c r="T87" s="35">
        <v>3.386278402823737E-3</v>
      </c>
      <c r="U87" s="35">
        <v>1.3236267372600927E-4</v>
      </c>
      <c r="V87" s="35">
        <v>3.7966026913743657E-2</v>
      </c>
    </row>
    <row r="88" spans="1:22" x14ac:dyDescent="0.3">
      <c r="A88" s="42" t="s">
        <v>15</v>
      </c>
      <c r="B88" s="35">
        <v>4.0760219871227195E-2</v>
      </c>
      <c r="C88" s="54">
        <v>3.3845281261212674E-2</v>
      </c>
      <c r="D88" s="54">
        <v>2.9634273422828514E-2</v>
      </c>
      <c r="E88" s="54">
        <v>3.19298671831642E-2</v>
      </c>
      <c r="F88" s="54">
        <v>3.6944779047165255E-2</v>
      </c>
      <c r="G88" s="33"/>
      <c r="H88" s="33"/>
      <c r="I88" s="42" t="s">
        <v>15</v>
      </c>
      <c r="J88" s="35">
        <v>3.6247654407818436E-3</v>
      </c>
      <c r="K88" s="35">
        <v>2.6286407063789386E-3</v>
      </c>
      <c r="L88" s="35">
        <v>1.93478999838396E-3</v>
      </c>
      <c r="M88" s="35">
        <v>1.9496816095822477E-3</v>
      </c>
      <c r="N88" s="54">
        <v>3.9220881584777446E-3</v>
      </c>
      <c r="O88" s="59"/>
      <c r="P88" s="58"/>
      <c r="Q88" s="46" t="s">
        <v>15</v>
      </c>
      <c r="R88" s="35">
        <v>2.7397283149604896E-2</v>
      </c>
      <c r="S88" s="35">
        <v>5.4957105291868818E-3</v>
      </c>
      <c r="T88" s="35">
        <v>3.9220881584777446E-3</v>
      </c>
      <c r="U88" s="35">
        <v>1.2969720989573013E-4</v>
      </c>
      <c r="V88" s="35">
        <v>3.6944779047165255E-2</v>
      </c>
    </row>
    <row r="89" spans="1:22" x14ac:dyDescent="0.3">
      <c r="A89" s="42" t="s">
        <v>16</v>
      </c>
      <c r="B89" s="35">
        <v>3.4970637952766677E-2</v>
      </c>
      <c r="C89" s="54">
        <v>3.2368089285888801E-2</v>
      </c>
      <c r="D89" s="54">
        <v>2.8932171870412058E-2</v>
      </c>
      <c r="E89" s="54">
        <v>3.3277008878427085E-2</v>
      </c>
      <c r="F89" s="54">
        <v>3.7690644539239176E-2</v>
      </c>
      <c r="G89" s="33"/>
      <c r="H89" s="33"/>
      <c r="I89" s="42" t="s">
        <v>16</v>
      </c>
      <c r="J89" s="35">
        <v>2.8922349354621223E-3</v>
      </c>
      <c r="K89" s="35">
        <v>1.4366271512758616E-3</v>
      </c>
      <c r="L89" s="35">
        <v>8.7109719095624944E-4</v>
      </c>
      <c r="M89" s="35">
        <v>1.0353281306466893E-3</v>
      </c>
      <c r="N89" s="54">
        <v>3.2431484836089523E-3</v>
      </c>
      <c r="O89" s="59"/>
      <c r="P89" s="58"/>
      <c r="Q89" s="46" t="s">
        <v>16</v>
      </c>
      <c r="R89" s="35">
        <v>3.293792243713356E-2</v>
      </c>
      <c r="S89" s="35">
        <v>1.4608776953193479E-3</v>
      </c>
      <c r="T89" s="35">
        <v>3.2431484836089523E-3</v>
      </c>
      <c r="U89" s="35">
        <v>4.8695923177311594E-5</v>
      </c>
      <c r="V89" s="35">
        <v>3.7690644539239176E-2</v>
      </c>
    </row>
    <row r="90" spans="1:22" x14ac:dyDescent="0.3">
      <c r="A90" s="42" t="s">
        <v>17</v>
      </c>
      <c r="B90" s="35">
        <v>4.1343429796923403E-2</v>
      </c>
      <c r="C90" s="54">
        <v>3.2317721577511671E-2</v>
      </c>
      <c r="D90" s="54">
        <v>3.2607691800250679E-2</v>
      </c>
      <c r="E90" s="54">
        <v>3.1214831487294911E-2</v>
      </c>
      <c r="F90" s="71">
        <v>4.4388049522610426E-2</v>
      </c>
      <c r="G90" s="33"/>
      <c r="H90" s="33"/>
      <c r="I90" s="42" t="s">
        <v>17</v>
      </c>
      <c r="J90" s="35">
        <v>2.7138658688342292E-3</v>
      </c>
      <c r="K90" s="35">
        <v>1.816344458167936E-3</v>
      </c>
      <c r="L90" s="35">
        <v>1.1874134177716209E-3</v>
      </c>
      <c r="M90" s="35">
        <v>1.2833422180102273E-3</v>
      </c>
      <c r="N90" s="71">
        <v>5.5083412023921941E-3</v>
      </c>
      <c r="O90" s="58"/>
      <c r="P90" s="58"/>
      <c r="Q90" s="46" t="s">
        <v>17</v>
      </c>
      <c r="R90" s="35">
        <v>3.4951736438988565E-2</v>
      </c>
      <c r="S90" s="35">
        <v>3.8755114888259362E-3</v>
      </c>
      <c r="T90" s="35">
        <v>5.5083412023921941E-3</v>
      </c>
      <c r="U90" s="35">
        <v>5.2460392403735179E-5</v>
      </c>
      <c r="V90" s="35">
        <v>4.4388049522610426E-2</v>
      </c>
    </row>
    <row r="91" spans="1:22" x14ac:dyDescent="0.3">
      <c r="A91" s="42" t="s">
        <v>18</v>
      </c>
      <c r="B91" s="35">
        <v>2.7780706661114696E-2</v>
      </c>
      <c r="C91" s="54">
        <v>2.1037778090954987E-2</v>
      </c>
      <c r="D91" s="54">
        <v>1.8304567064238636E-2</v>
      </c>
      <c r="E91" s="54">
        <v>2.5188755705327817E-2</v>
      </c>
      <c r="F91" s="54">
        <v>3.5329942396640279E-2</v>
      </c>
      <c r="G91" s="33"/>
      <c r="H91" s="33"/>
      <c r="I91" s="42" t="s">
        <v>18</v>
      </c>
      <c r="J91" s="35">
        <v>2.2624879146330786E-3</v>
      </c>
      <c r="K91" s="35">
        <v>1.514548766151173E-3</v>
      </c>
      <c r="L91" s="35">
        <v>8.6859478095570341E-4</v>
      </c>
      <c r="M91" s="35">
        <v>1.7631418049453285E-3</v>
      </c>
      <c r="N91" s="71">
        <v>7.3724497034703892E-3</v>
      </c>
      <c r="O91" s="58"/>
      <c r="P91" s="58"/>
      <c r="Q91" s="46" t="s">
        <v>18</v>
      </c>
      <c r="R91" s="35">
        <v>2.6276212366277914E-2</v>
      </c>
      <c r="S91" s="35">
        <v>1.626301750801623E-3</v>
      </c>
      <c r="T91" s="35">
        <v>7.3724497034703892E-3</v>
      </c>
      <c r="U91" s="35">
        <v>5.4978576090349308E-5</v>
      </c>
      <c r="V91" s="35">
        <v>3.5329942396640279E-2</v>
      </c>
    </row>
    <row r="92" spans="1:22" x14ac:dyDescent="0.3">
      <c r="A92" s="43" t="s">
        <v>24</v>
      </c>
      <c r="B92" s="45">
        <v>3.7673723902564224E-2</v>
      </c>
      <c r="C92" s="45">
        <v>3.222263058775942E-2</v>
      </c>
      <c r="D92" s="45">
        <v>2.902224520172032E-2</v>
      </c>
      <c r="E92" s="45">
        <v>3.1306179292364601E-2</v>
      </c>
      <c r="F92" s="45">
        <v>3.6774603783094807E-2</v>
      </c>
      <c r="G92" s="33"/>
      <c r="H92" s="36"/>
      <c r="I92" s="43" t="s">
        <v>24</v>
      </c>
      <c r="J92" s="45">
        <v>2.8791898265117062E-3</v>
      </c>
      <c r="K92" s="45">
        <v>2.5179431960335439E-3</v>
      </c>
      <c r="L92" s="45">
        <v>1.6061549170330906E-3</v>
      </c>
      <c r="M92" s="45">
        <v>1.5547930920505274E-3</v>
      </c>
      <c r="N92" s="45">
        <v>3.6616421844260913E-3</v>
      </c>
      <c r="O92" s="59"/>
      <c r="P92" s="58"/>
      <c r="Q92" s="47" t="s">
        <v>24</v>
      </c>
      <c r="R92" s="45">
        <v>2.8516653572647595E-2</v>
      </c>
      <c r="S92" s="45">
        <v>4.5108822525509506E-3</v>
      </c>
      <c r="T92" s="45">
        <v>3.6616421844260913E-3</v>
      </c>
      <c r="U92" s="45">
        <v>8.542577347016677E-5</v>
      </c>
      <c r="V92" s="45">
        <v>3.6774603783094807E-2</v>
      </c>
    </row>
    <row r="93" spans="1:22" x14ac:dyDescent="0.3">
      <c r="D93" s="36"/>
      <c r="E93" s="36"/>
      <c r="F93" s="36"/>
      <c r="O93" s="60"/>
      <c r="P93" s="60"/>
    </row>
    <row r="94" spans="1:22" x14ac:dyDescent="0.3">
      <c r="A94" s="93" t="s">
        <v>114</v>
      </c>
      <c r="S94" s="33"/>
      <c r="T94" s="33"/>
      <c r="U94" s="33"/>
      <c r="V94" s="33"/>
    </row>
    <row r="95" spans="1:22" x14ac:dyDescent="0.3">
      <c r="A95" s="93" t="s">
        <v>113</v>
      </c>
    </row>
    <row r="96" spans="1:22" x14ac:dyDescent="0.3">
      <c r="A96" s="93" t="s">
        <v>99</v>
      </c>
    </row>
    <row r="97" spans="1:1" x14ac:dyDescent="0.3">
      <c r="A97" s="93" t="s">
        <v>85</v>
      </c>
    </row>
    <row r="98" spans="1:1" x14ac:dyDescent="0.3">
      <c r="A98" s="53"/>
    </row>
    <row r="101" spans="1:1" x14ac:dyDescent="0.3">
      <c r="A101" s="22"/>
    </row>
    <row r="118" spans="3:5" x14ac:dyDescent="0.3">
      <c r="C118" s="28"/>
      <c r="D118" s="32"/>
      <c r="E118" s="32"/>
    </row>
  </sheetData>
  <mergeCells count="26">
    <mergeCell ref="R74:V74"/>
    <mergeCell ref="A52:A53"/>
    <mergeCell ref="B52:F52"/>
    <mergeCell ref="I52:I53"/>
    <mergeCell ref="J52:N52"/>
    <mergeCell ref="Q52:Q53"/>
    <mergeCell ref="R52:V52"/>
    <mergeCell ref="A74:A75"/>
    <mergeCell ref="B74:F74"/>
    <mergeCell ref="I74:I75"/>
    <mergeCell ref="J74:N74"/>
    <mergeCell ref="Q74:Q75"/>
    <mergeCell ref="A1:U1"/>
    <mergeCell ref="A31:A32"/>
    <mergeCell ref="B31:F31"/>
    <mergeCell ref="I31:I32"/>
    <mergeCell ref="J31:N31"/>
    <mergeCell ref="Q31:Q32"/>
    <mergeCell ref="R31:V31"/>
    <mergeCell ref="A28:U28"/>
    <mergeCell ref="N3:Q3"/>
    <mergeCell ref="R3:U3"/>
    <mergeCell ref="A3:A4"/>
    <mergeCell ref="B3:E3"/>
    <mergeCell ref="F3:I3"/>
    <mergeCell ref="J3:M3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33" orientation="landscape" horizontalDpi="0" verticalDpi="0" r:id="rId1"/>
  <headerFooter>
    <oddFooter>&amp;C&amp;"Calibri,Normal"&amp;K000000&amp;F&amp;A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58E87-A3EA-4B74-B2D2-1B43FD2B15EC}">
  <sheetPr codeName="Hoja5">
    <pageSetUpPr fitToPage="1"/>
  </sheetPr>
  <dimension ref="A1:AM108"/>
  <sheetViews>
    <sheetView zoomScale="70" zoomScaleNormal="70" workbookViewId="0">
      <selection activeCell="Q80" sqref="Q80"/>
    </sheetView>
  </sheetViews>
  <sheetFormatPr baseColWidth="10" defaultColWidth="11.44140625" defaultRowHeight="14.4" x14ac:dyDescent="0.3"/>
  <cols>
    <col min="1" max="1" width="23.88671875" style="1" customWidth="1"/>
    <col min="2" max="5" width="11.44140625" style="1"/>
    <col min="6" max="6" width="11.44140625" style="1" customWidth="1"/>
    <col min="7" max="7" width="16.88671875" style="1" customWidth="1"/>
    <col min="8" max="8" width="11.44140625" style="1" customWidth="1"/>
    <col min="9" max="9" width="23.6640625" style="1" customWidth="1"/>
    <col min="10" max="11" width="11.44140625" style="1"/>
    <col min="12" max="13" width="11.44140625" style="1" customWidth="1"/>
    <col min="14" max="14" width="11.44140625" style="1"/>
    <col min="15" max="15" width="16.33203125" style="1" customWidth="1"/>
    <col min="16" max="16" width="11.44140625" style="1" customWidth="1"/>
    <col min="17" max="17" width="23.6640625" style="1" customWidth="1"/>
    <col min="18" max="22" width="11.33203125" style="1" customWidth="1"/>
    <col min="23" max="23" width="14.6640625" style="1" customWidth="1"/>
    <col min="24" max="24" width="21.6640625" style="1" customWidth="1"/>
    <col min="25" max="27" width="14.6640625" style="1" customWidth="1"/>
    <col min="28" max="28" width="14.109375" style="1" customWidth="1"/>
    <col min="29" max="16384" width="11.44140625" style="1"/>
  </cols>
  <sheetData>
    <row r="1" spans="1:39" ht="25.8" x14ac:dyDescent="0.3">
      <c r="A1" s="183" t="s">
        <v>118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77"/>
      <c r="X1" s="77"/>
      <c r="Y1" s="77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</row>
    <row r="2" spans="1:39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77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</row>
    <row r="3" spans="1:39" x14ac:dyDescent="0.3">
      <c r="A3" s="184" t="s">
        <v>0</v>
      </c>
      <c r="B3" s="193" t="s">
        <v>119</v>
      </c>
      <c r="C3" s="193"/>
      <c r="D3" s="193"/>
      <c r="E3" s="193"/>
      <c r="F3" s="184" t="s">
        <v>120</v>
      </c>
      <c r="G3" s="184"/>
      <c r="H3" s="184"/>
      <c r="I3" s="184"/>
      <c r="J3" s="167" t="s">
        <v>121</v>
      </c>
      <c r="K3" s="168"/>
      <c r="L3" s="168"/>
      <c r="M3" s="169"/>
      <c r="N3" s="184" t="s">
        <v>122</v>
      </c>
      <c r="O3" s="184"/>
      <c r="P3" s="184"/>
      <c r="Q3" s="184"/>
      <c r="R3" s="184" t="s">
        <v>123</v>
      </c>
      <c r="S3" s="184"/>
      <c r="T3" s="184"/>
      <c r="U3" s="184"/>
      <c r="V3" s="77"/>
      <c r="W3" s="77"/>
      <c r="X3" s="77"/>
      <c r="Y3" s="77"/>
      <c r="Z3" s="61"/>
      <c r="AA3" s="62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</row>
    <row r="4" spans="1:39" x14ac:dyDescent="0.3">
      <c r="A4" s="184" t="s">
        <v>0</v>
      </c>
      <c r="B4" s="41" t="s">
        <v>51</v>
      </c>
      <c r="C4" s="41" t="s">
        <v>50</v>
      </c>
      <c r="D4" s="41" t="s">
        <v>52</v>
      </c>
      <c r="E4" s="41" t="s">
        <v>53</v>
      </c>
      <c r="F4" s="41" t="s">
        <v>51</v>
      </c>
      <c r="G4" s="41" t="s">
        <v>50</v>
      </c>
      <c r="H4" s="41" t="s">
        <v>52</v>
      </c>
      <c r="I4" s="41" t="s">
        <v>53</v>
      </c>
      <c r="J4" s="41" t="s">
        <v>51</v>
      </c>
      <c r="K4" s="41" t="s">
        <v>50</v>
      </c>
      <c r="L4" s="41" t="s">
        <v>52</v>
      </c>
      <c r="M4" s="41" t="s">
        <v>53</v>
      </c>
      <c r="N4" s="41" t="s">
        <v>51</v>
      </c>
      <c r="O4" s="41" t="s">
        <v>50</v>
      </c>
      <c r="P4" s="41" t="s">
        <v>52</v>
      </c>
      <c r="Q4" s="41" t="s">
        <v>53</v>
      </c>
      <c r="R4" s="41" t="s">
        <v>51</v>
      </c>
      <c r="S4" s="41" t="s">
        <v>50</v>
      </c>
      <c r="T4" s="41" t="s">
        <v>52</v>
      </c>
      <c r="U4" s="41" t="s">
        <v>53</v>
      </c>
      <c r="V4" s="77"/>
      <c r="W4" s="77"/>
      <c r="X4" s="77"/>
      <c r="Y4" s="77"/>
      <c r="Z4" s="61"/>
      <c r="AA4" s="63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</row>
    <row r="5" spans="1:39" x14ac:dyDescent="0.3">
      <c r="A5" s="46" t="s">
        <v>1</v>
      </c>
      <c r="B5" s="142">
        <v>236746</v>
      </c>
      <c r="C5" s="142">
        <v>44844</v>
      </c>
      <c r="D5" s="142">
        <v>23090</v>
      </c>
      <c r="E5" s="142">
        <v>159</v>
      </c>
      <c r="F5" s="81">
        <v>272281</v>
      </c>
      <c r="G5" s="81">
        <v>34507</v>
      </c>
      <c r="H5" s="6">
        <v>27367</v>
      </c>
      <c r="I5" s="6">
        <v>141</v>
      </c>
      <c r="J5" s="6">
        <v>255101</v>
      </c>
      <c r="K5" s="6">
        <v>30324</v>
      </c>
      <c r="L5" s="6">
        <v>23659</v>
      </c>
      <c r="M5" s="81">
        <v>178</v>
      </c>
      <c r="N5" s="81">
        <v>263199</v>
      </c>
      <c r="O5" s="81">
        <v>31185</v>
      </c>
      <c r="P5" s="81">
        <v>19835</v>
      </c>
      <c r="Q5" s="6">
        <v>131</v>
      </c>
      <c r="R5" s="6">
        <v>278121</v>
      </c>
      <c r="S5" s="6">
        <v>37839</v>
      </c>
      <c r="T5" s="6">
        <v>22548</v>
      </c>
      <c r="U5" s="6">
        <v>130</v>
      </c>
      <c r="V5" s="77"/>
      <c r="W5" s="77"/>
      <c r="X5" s="77"/>
      <c r="Y5" s="77"/>
      <c r="Z5" s="61"/>
      <c r="AA5" s="61"/>
      <c r="AB5" s="94"/>
      <c r="AC5" s="94"/>
      <c r="AD5" s="61"/>
      <c r="AE5" s="61"/>
      <c r="AF5" s="61"/>
      <c r="AG5" s="61"/>
      <c r="AH5" s="61"/>
      <c r="AI5" s="61"/>
      <c r="AJ5" s="61"/>
      <c r="AK5" s="61"/>
      <c r="AL5" s="61"/>
      <c r="AM5" s="61"/>
    </row>
    <row r="6" spans="1:39" x14ac:dyDescent="0.3">
      <c r="A6" s="46" t="s">
        <v>2</v>
      </c>
      <c r="B6" s="149">
        <v>38735</v>
      </c>
      <c r="C6" s="149">
        <v>7464</v>
      </c>
      <c r="D6" s="149">
        <v>5214</v>
      </c>
      <c r="E6" s="149">
        <v>31</v>
      </c>
      <c r="F6" s="106">
        <v>43824</v>
      </c>
      <c r="G6" s="106">
        <v>5567</v>
      </c>
      <c r="H6" s="6">
        <v>6146</v>
      </c>
      <c r="I6" s="6">
        <v>44</v>
      </c>
      <c r="J6" s="6">
        <v>41124</v>
      </c>
      <c r="K6" s="6">
        <v>4963</v>
      </c>
      <c r="L6" s="6">
        <v>4843</v>
      </c>
      <c r="M6" s="81">
        <v>46</v>
      </c>
      <c r="N6" s="81">
        <v>34959</v>
      </c>
      <c r="O6" s="81">
        <v>4746</v>
      </c>
      <c r="P6" s="81">
        <v>3591</v>
      </c>
      <c r="Q6" s="6">
        <v>31</v>
      </c>
      <c r="R6" s="6">
        <v>37529</v>
      </c>
      <c r="S6" s="6">
        <v>5687</v>
      </c>
      <c r="T6" s="6">
        <v>4207</v>
      </c>
      <c r="U6" s="6">
        <v>39</v>
      </c>
      <c r="V6" s="77"/>
      <c r="W6" s="77"/>
      <c r="X6" s="77"/>
      <c r="Y6" s="77"/>
      <c r="Z6" s="61"/>
      <c r="AA6" s="61"/>
      <c r="AB6" s="94"/>
      <c r="AC6" s="94"/>
      <c r="AD6" s="61"/>
      <c r="AE6" s="61"/>
      <c r="AF6" s="88"/>
      <c r="AG6" s="89"/>
      <c r="AH6" s="89"/>
      <c r="AI6" s="61"/>
      <c r="AJ6" s="61"/>
      <c r="AK6" s="61"/>
      <c r="AL6" s="61"/>
      <c r="AM6" s="61"/>
    </row>
    <row r="7" spans="1:39" x14ac:dyDescent="0.3">
      <c r="A7" s="46" t="s">
        <v>3</v>
      </c>
      <c r="B7" s="149">
        <f>35177-8</f>
        <v>35169</v>
      </c>
      <c r="C7" s="149">
        <v>3811</v>
      </c>
      <c r="D7" s="149">
        <v>5840</v>
      </c>
      <c r="E7" s="149">
        <v>29</v>
      </c>
      <c r="F7" s="106">
        <v>43099</v>
      </c>
      <c r="G7" s="106">
        <v>2530</v>
      </c>
      <c r="H7" s="87">
        <v>8188</v>
      </c>
      <c r="I7" s="6">
        <v>46</v>
      </c>
      <c r="J7" s="6">
        <v>37839</v>
      </c>
      <c r="K7" s="6">
        <v>2303</v>
      </c>
      <c r="L7" s="6">
        <v>6709</v>
      </c>
      <c r="M7" s="81">
        <v>31</v>
      </c>
      <c r="N7" s="81">
        <v>29578</v>
      </c>
      <c r="O7" s="81">
        <v>2194</v>
      </c>
      <c r="P7" s="81">
        <v>3058</v>
      </c>
      <c r="Q7" s="6">
        <v>26</v>
      </c>
      <c r="R7" s="6">
        <v>31605</v>
      </c>
      <c r="S7" s="6">
        <v>3300</v>
      </c>
      <c r="T7" s="6">
        <v>3364</v>
      </c>
      <c r="U7" s="6">
        <v>34</v>
      </c>
      <c r="V7" s="77"/>
      <c r="W7" s="77"/>
      <c r="X7" s="77"/>
      <c r="Y7" s="77"/>
      <c r="Z7" s="61"/>
      <c r="AA7" s="61"/>
      <c r="AB7" s="94"/>
      <c r="AC7" s="94"/>
      <c r="AD7" s="61"/>
      <c r="AE7" s="61"/>
      <c r="AF7" s="88"/>
      <c r="AG7" s="90"/>
      <c r="AH7" s="90"/>
      <c r="AI7" s="61"/>
      <c r="AJ7" s="61"/>
      <c r="AK7" s="61"/>
      <c r="AL7" s="61"/>
      <c r="AM7" s="61"/>
    </row>
    <row r="8" spans="1:39" x14ac:dyDescent="0.3">
      <c r="A8" s="46" t="s">
        <v>4</v>
      </c>
      <c r="B8" s="149">
        <v>33182</v>
      </c>
      <c r="C8" s="149">
        <v>8100</v>
      </c>
      <c r="D8" s="149">
        <v>1677</v>
      </c>
      <c r="E8" s="149">
        <v>6</v>
      </c>
      <c r="F8" s="106">
        <v>30623</v>
      </c>
      <c r="G8" s="106">
        <v>4685</v>
      </c>
      <c r="H8" s="87">
        <v>2033</v>
      </c>
      <c r="I8" s="6">
        <v>9</v>
      </c>
      <c r="J8" s="6">
        <v>28986</v>
      </c>
      <c r="K8" s="6">
        <v>3978</v>
      </c>
      <c r="L8" s="6">
        <v>2022</v>
      </c>
      <c r="M8" s="81">
        <v>12</v>
      </c>
      <c r="N8" s="81">
        <v>26982</v>
      </c>
      <c r="O8" s="81">
        <v>3563</v>
      </c>
      <c r="P8" s="81">
        <v>1575</v>
      </c>
      <c r="Q8" s="6">
        <v>7</v>
      </c>
      <c r="R8" s="6">
        <v>27902</v>
      </c>
      <c r="S8" s="6">
        <v>4139</v>
      </c>
      <c r="T8" s="6">
        <v>1700</v>
      </c>
      <c r="U8" s="6">
        <v>8</v>
      </c>
      <c r="V8" s="77"/>
      <c r="W8" s="77"/>
      <c r="X8" s="77"/>
      <c r="Y8" s="77"/>
      <c r="Z8" s="61"/>
      <c r="AA8" s="61"/>
      <c r="AB8" s="94"/>
      <c r="AC8" s="94"/>
      <c r="AD8" s="61"/>
      <c r="AE8" s="61"/>
      <c r="AF8" s="61"/>
      <c r="AG8" s="90"/>
      <c r="AH8" s="90"/>
      <c r="AI8" s="61"/>
      <c r="AJ8" s="61"/>
      <c r="AK8" s="61"/>
      <c r="AL8" s="61"/>
      <c r="AM8" s="61"/>
    </row>
    <row r="9" spans="1:39" x14ac:dyDescent="0.3">
      <c r="A9" s="46" t="s">
        <v>5</v>
      </c>
      <c r="B9" s="149">
        <v>30722</v>
      </c>
      <c r="C9" s="149">
        <v>16615</v>
      </c>
      <c r="D9" s="149">
        <v>3354</v>
      </c>
      <c r="E9" s="149">
        <v>19</v>
      </c>
      <c r="F9" s="106">
        <v>33894</v>
      </c>
      <c r="G9" s="106">
        <v>10997</v>
      </c>
      <c r="H9" s="87">
        <v>4832</v>
      </c>
      <c r="I9" s="6">
        <v>12</v>
      </c>
      <c r="J9" s="6">
        <v>35378</v>
      </c>
      <c r="K9" s="6">
        <v>9682</v>
      </c>
      <c r="L9" s="6">
        <v>5568</v>
      </c>
      <c r="M9" s="81">
        <v>10</v>
      </c>
      <c r="N9" s="81">
        <v>34713</v>
      </c>
      <c r="O9" s="81">
        <v>9574</v>
      </c>
      <c r="P9" s="81">
        <v>5733</v>
      </c>
      <c r="Q9" s="6">
        <v>2</v>
      </c>
      <c r="R9" s="6">
        <v>35980</v>
      </c>
      <c r="S9" s="6">
        <v>10172</v>
      </c>
      <c r="T9" s="6">
        <v>5642</v>
      </c>
      <c r="U9" s="6">
        <v>13</v>
      </c>
      <c r="V9" s="77"/>
      <c r="W9" s="77"/>
      <c r="X9" s="77"/>
      <c r="Y9" s="77"/>
      <c r="Z9" s="61"/>
      <c r="AA9" s="61"/>
      <c r="AB9" s="94"/>
      <c r="AC9" s="94"/>
      <c r="AD9" s="61"/>
      <c r="AE9" s="61"/>
      <c r="AF9" s="61"/>
      <c r="AG9" s="61"/>
      <c r="AH9" s="61"/>
      <c r="AI9" s="61"/>
      <c r="AJ9" s="61"/>
      <c r="AK9" s="61"/>
      <c r="AL9" s="61"/>
      <c r="AM9" s="61"/>
    </row>
    <row r="10" spans="1:39" x14ac:dyDescent="0.3">
      <c r="A10" s="46" t="s">
        <v>6</v>
      </c>
      <c r="B10" s="149">
        <f>23826-7</f>
        <v>23819</v>
      </c>
      <c r="C10" s="149">
        <v>2197</v>
      </c>
      <c r="D10" s="149">
        <v>2505</v>
      </c>
      <c r="E10" s="149">
        <v>34</v>
      </c>
      <c r="F10" s="106">
        <v>25754</v>
      </c>
      <c r="G10" s="106">
        <v>1775</v>
      </c>
      <c r="H10" s="87">
        <v>3191</v>
      </c>
      <c r="I10" s="6">
        <v>48</v>
      </c>
      <c r="J10" s="6">
        <v>22452</v>
      </c>
      <c r="K10" s="6">
        <v>2259</v>
      </c>
      <c r="L10" s="6">
        <v>2449</v>
      </c>
      <c r="M10" s="81">
        <v>44</v>
      </c>
      <c r="N10" s="81">
        <v>18538</v>
      </c>
      <c r="O10" s="81">
        <v>1525</v>
      </c>
      <c r="P10" s="81">
        <v>1337</v>
      </c>
      <c r="Q10" s="6">
        <v>34</v>
      </c>
      <c r="R10" s="6">
        <v>20720</v>
      </c>
      <c r="S10" s="6">
        <v>2470</v>
      </c>
      <c r="T10" s="6">
        <v>1544</v>
      </c>
      <c r="U10" s="6">
        <v>43</v>
      </c>
      <c r="V10" s="77"/>
      <c r="W10" s="77"/>
      <c r="X10" s="77"/>
      <c r="Y10" s="77"/>
      <c r="Z10" s="61"/>
      <c r="AA10" s="61"/>
      <c r="AB10" s="94"/>
      <c r="AC10" s="94"/>
      <c r="AD10" s="61"/>
      <c r="AE10" s="61"/>
      <c r="AF10" s="61"/>
      <c r="AG10" s="61"/>
      <c r="AH10" s="61"/>
      <c r="AI10" s="61"/>
      <c r="AJ10" s="61"/>
      <c r="AK10" s="61"/>
      <c r="AL10" s="61"/>
      <c r="AM10" s="61"/>
    </row>
    <row r="11" spans="1:39" x14ac:dyDescent="0.3">
      <c r="A11" s="84" t="s">
        <v>7</v>
      </c>
      <c r="B11" s="149">
        <v>72462</v>
      </c>
      <c r="C11" s="149">
        <v>14200</v>
      </c>
      <c r="D11" s="149">
        <v>11552</v>
      </c>
      <c r="E11" s="149">
        <v>116</v>
      </c>
      <c r="F11" s="106">
        <f>82904</f>
        <v>82904</v>
      </c>
      <c r="G11" s="106">
        <v>11933</v>
      </c>
      <c r="H11" s="87">
        <v>14581</v>
      </c>
      <c r="I11" s="6">
        <v>104</v>
      </c>
      <c r="J11" s="6">
        <v>71864</v>
      </c>
      <c r="K11" s="6">
        <v>8639</v>
      </c>
      <c r="L11" s="6">
        <v>11353</v>
      </c>
      <c r="M11" s="81">
        <v>109</v>
      </c>
      <c r="N11" s="81">
        <v>66055</v>
      </c>
      <c r="O11" s="81">
        <v>10584</v>
      </c>
      <c r="P11" s="81">
        <v>9310</v>
      </c>
      <c r="Q11" s="6">
        <v>113</v>
      </c>
      <c r="R11" s="6">
        <v>73869</v>
      </c>
      <c r="S11" s="6">
        <v>15528</v>
      </c>
      <c r="T11" s="6">
        <v>11271</v>
      </c>
      <c r="U11" s="6">
        <v>121</v>
      </c>
      <c r="V11" s="77"/>
      <c r="W11" s="77"/>
      <c r="X11" s="77"/>
      <c r="Y11" s="77"/>
      <c r="Z11" s="61"/>
      <c r="AA11" s="61"/>
      <c r="AB11" s="94"/>
      <c r="AC11" s="94"/>
      <c r="AD11" s="61"/>
      <c r="AE11" s="61"/>
      <c r="AF11" s="61"/>
      <c r="AG11" s="61"/>
      <c r="AH11" s="61"/>
      <c r="AI11" s="61"/>
      <c r="AJ11" s="61"/>
      <c r="AK11" s="61"/>
      <c r="AL11" s="61"/>
      <c r="AM11" s="61"/>
    </row>
    <row r="12" spans="1:39" x14ac:dyDescent="0.3">
      <c r="A12" s="46" t="s">
        <v>8</v>
      </c>
      <c r="B12" s="149">
        <f>52048+8</f>
        <v>52056</v>
      </c>
      <c r="C12" s="149">
        <v>12354</v>
      </c>
      <c r="D12" s="149">
        <v>7705</v>
      </c>
      <c r="E12" s="149">
        <v>105</v>
      </c>
      <c r="F12" s="106">
        <v>67264</v>
      </c>
      <c r="G12" s="106">
        <v>10797</v>
      </c>
      <c r="H12" s="87">
        <v>11992</v>
      </c>
      <c r="I12" s="6">
        <v>109</v>
      </c>
      <c r="J12" s="6">
        <v>55538</v>
      </c>
      <c r="K12" s="6">
        <v>8065</v>
      </c>
      <c r="L12" s="6">
        <v>9268</v>
      </c>
      <c r="M12" s="81">
        <v>96</v>
      </c>
      <c r="N12" s="81">
        <v>52398</v>
      </c>
      <c r="O12" s="81">
        <v>9094</v>
      </c>
      <c r="P12" s="81">
        <v>7659</v>
      </c>
      <c r="Q12" s="6">
        <v>82</v>
      </c>
      <c r="R12" s="6">
        <v>57856</v>
      </c>
      <c r="S12" s="6">
        <v>11875</v>
      </c>
      <c r="T12" s="6">
        <v>8659</v>
      </c>
      <c r="U12" s="6">
        <v>115</v>
      </c>
      <c r="V12" s="77"/>
      <c r="W12" s="77"/>
      <c r="X12" s="77"/>
      <c r="Y12" s="77"/>
      <c r="Z12" s="61"/>
      <c r="AA12" s="61"/>
      <c r="AB12" s="94"/>
      <c r="AC12" s="94"/>
      <c r="AD12" s="61"/>
      <c r="AE12" s="61"/>
      <c r="AF12" s="61"/>
      <c r="AG12" s="61"/>
      <c r="AH12" s="61"/>
      <c r="AI12" s="61"/>
      <c r="AJ12" s="61"/>
      <c r="AK12" s="61"/>
      <c r="AL12" s="61"/>
      <c r="AM12" s="61"/>
    </row>
    <row r="13" spans="1:39" x14ac:dyDescent="0.3">
      <c r="A13" s="46" t="s">
        <v>9</v>
      </c>
      <c r="B13" s="149">
        <v>188850</v>
      </c>
      <c r="C13" s="149">
        <v>35918</v>
      </c>
      <c r="D13" s="149">
        <v>20977</v>
      </c>
      <c r="E13" s="149">
        <v>248</v>
      </c>
      <c r="F13" s="106">
        <v>219766</v>
      </c>
      <c r="G13" s="106">
        <v>30509</v>
      </c>
      <c r="H13" s="87">
        <v>25291</v>
      </c>
      <c r="I13" s="6">
        <v>309</v>
      </c>
      <c r="J13" s="6">
        <v>197479</v>
      </c>
      <c r="K13" s="6">
        <v>27150</v>
      </c>
      <c r="L13" s="6">
        <v>21920</v>
      </c>
      <c r="M13" s="81">
        <v>252</v>
      </c>
      <c r="N13" s="81">
        <v>181864</v>
      </c>
      <c r="O13" s="81">
        <v>25673</v>
      </c>
      <c r="P13" s="81">
        <v>17090</v>
      </c>
      <c r="Q13" s="6">
        <v>187</v>
      </c>
      <c r="R13" s="6">
        <v>184159</v>
      </c>
      <c r="S13" s="6">
        <v>30498</v>
      </c>
      <c r="T13" s="6">
        <v>18769</v>
      </c>
      <c r="U13" s="6">
        <v>229</v>
      </c>
      <c r="V13" s="77"/>
      <c r="W13" s="77"/>
      <c r="X13" s="77"/>
      <c r="Y13" s="77"/>
      <c r="Z13" s="61"/>
      <c r="AA13" s="61"/>
      <c r="AB13" s="94"/>
      <c r="AC13" s="94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39" x14ac:dyDescent="0.3">
      <c r="A14" s="46" t="s">
        <v>83</v>
      </c>
      <c r="B14" s="149">
        <v>956</v>
      </c>
      <c r="C14" s="149">
        <v>34</v>
      </c>
      <c r="D14" s="149">
        <v>82</v>
      </c>
      <c r="E14" s="149">
        <v>1</v>
      </c>
      <c r="F14" s="106">
        <v>817</v>
      </c>
      <c r="G14" s="106">
        <v>31</v>
      </c>
      <c r="H14" s="87">
        <v>141</v>
      </c>
      <c r="I14" s="6">
        <v>3</v>
      </c>
      <c r="J14" s="6">
        <v>911</v>
      </c>
      <c r="K14" s="6">
        <v>11</v>
      </c>
      <c r="L14" s="6">
        <v>158</v>
      </c>
      <c r="M14" s="81">
        <v>4</v>
      </c>
      <c r="N14" s="81">
        <v>913</v>
      </c>
      <c r="O14" s="81">
        <v>20</v>
      </c>
      <c r="P14" s="81">
        <v>145</v>
      </c>
      <c r="Q14" s="6">
        <v>2</v>
      </c>
      <c r="R14" s="6">
        <v>864</v>
      </c>
      <c r="S14" s="6">
        <v>28</v>
      </c>
      <c r="T14" s="6">
        <v>97</v>
      </c>
      <c r="U14" s="6">
        <v>1</v>
      </c>
      <c r="V14" s="77"/>
      <c r="W14" s="77"/>
      <c r="X14" s="77"/>
      <c r="Y14" s="77"/>
      <c r="Z14" s="61"/>
      <c r="AA14" s="61"/>
      <c r="AB14" s="94"/>
      <c r="AC14" s="94"/>
      <c r="AD14" s="61"/>
      <c r="AE14" s="61"/>
      <c r="AF14" s="157"/>
      <c r="AG14" s="191"/>
      <c r="AH14" s="191"/>
      <c r="AI14" s="191"/>
      <c r="AJ14" s="191"/>
      <c r="AK14" s="191"/>
      <c r="AL14" s="191"/>
      <c r="AM14" s="61"/>
    </row>
    <row r="15" spans="1:39" ht="15" customHeight="1" x14ac:dyDescent="0.3">
      <c r="A15" s="46" t="s">
        <v>11</v>
      </c>
      <c r="B15" s="149">
        <v>119837</v>
      </c>
      <c r="C15" s="149">
        <v>25072</v>
      </c>
      <c r="D15" s="149">
        <v>16135</v>
      </c>
      <c r="E15" s="149">
        <v>54</v>
      </c>
      <c r="F15" s="106">
        <v>137525</v>
      </c>
      <c r="G15" s="106">
        <v>23882</v>
      </c>
      <c r="H15" s="87">
        <v>24176</v>
      </c>
      <c r="I15" s="6">
        <v>87</v>
      </c>
      <c r="J15" s="6">
        <v>128736</v>
      </c>
      <c r="K15" s="6">
        <v>20703</v>
      </c>
      <c r="L15" s="6">
        <v>22476</v>
      </c>
      <c r="M15" s="81">
        <v>77</v>
      </c>
      <c r="N15" s="81">
        <v>122445</v>
      </c>
      <c r="O15" s="81">
        <v>23517</v>
      </c>
      <c r="P15" s="81">
        <v>21651</v>
      </c>
      <c r="Q15" s="6">
        <v>38</v>
      </c>
      <c r="R15" s="6">
        <v>126315</v>
      </c>
      <c r="S15" s="6">
        <v>30356</v>
      </c>
      <c r="T15" s="6">
        <v>22348</v>
      </c>
      <c r="U15" s="6">
        <v>38</v>
      </c>
      <c r="V15" s="77"/>
      <c r="W15" s="77"/>
      <c r="X15" s="77"/>
      <c r="Y15" s="77"/>
      <c r="Z15" s="61"/>
      <c r="AA15" s="61"/>
      <c r="AB15" s="94"/>
      <c r="AC15" s="94"/>
      <c r="AD15" s="61"/>
      <c r="AE15" s="61"/>
      <c r="AF15" s="157"/>
      <c r="AG15" s="89"/>
      <c r="AH15" s="89"/>
      <c r="AI15" s="89"/>
      <c r="AJ15" s="89"/>
      <c r="AK15" s="89"/>
      <c r="AL15" s="89"/>
      <c r="AM15" s="61"/>
    </row>
    <row r="16" spans="1:39" x14ac:dyDescent="0.3">
      <c r="A16" s="46" t="s">
        <v>12</v>
      </c>
      <c r="B16" s="149">
        <f>30015+383</f>
        <v>30398</v>
      </c>
      <c r="C16" s="149">
        <v>4527</v>
      </c>
      <c r="D16" s="149">
        <f>143+4906</f>
        <v>5049</v>
      </c>
      <c r="E16" s="149">
        <v>52</v>
      </c>
      <c r="F16" s="106">
        <v>35580</v>
      </c>
      <c r="G16" s="106">
        <v>4656</v>
      </c>
      <c r="H16" s="87">
        <v>7262</v>
      </c>
      <c r="I16" s="6">
        <v>49</v>
      </c>
      <c r="J16" s="6">
        <v>32125</v>
      </c>
      <c r="K16" s="6">
        <v>4567</v>
      </c>
      <c r="L16" s="6">
        <v>6427</v>
      </c>
      <c r="M16" s="81">
        <v>61</v>
      </c>
      <c r="N16" s="81">
        <v>32403</v>
      </c>
      <c r="O16" s="81">
        <v>6074</v>
      </c>
      <c r="P16" s="81">
        <v>6365</v>
      </c>
      <c r="Q16" s="6">
        <v>49</v>
      </c>
      <c r="R16" s="6">
        <v>33839</v>
      </c>
      <c r="S16" s="6">
        <v>7250</v>
      </c>
      <c r="T16" s="6">
        <v>7512</v>
      </c>
      <c r="U16" s="6">
        <v>57</v>
      </c>
      <c r="V16" s="77"/>
      <c r="W16" s="77"/>
      <c r="X16" s="77"/>
      <c r="Y16" s="77"/>
      <c r="Z16" s="61"/>
      <c r="AA16" s="61"/>
      <c r="AB16" s="94"/>
      <c r="AC16" s="94"/>
      <c r="AD16" s="61"/>
      <c r="AE16" s="61"/>
      <c r="AF16" s="158"/>
      <c r="AG16" s="159"/>
      <c r="AH16" s="159"/>
      <c r="AI16" s="90"/>
      <c r="AJ16" s="159"/>
      <c r="AK16" s="159"/>
      <c r="AL16" s="90"/>
      <c r="AM16" s="61"/>
    </row>
    <row r="17" spans="1:39" x14ac:dyDescent="0.3">
      <c r="A17" s="46" t="s">
        <v>13</v>
      </c>
      <c r="B17" s="149">
        <v>55840</v>
      </c>
      <c r="C17" s="149">
        <v>21182</v>
      </c>
      <c r="D17" s="149">
        <v>6122</v>
      </c>
      <c r="E17" s="149">
        <v>116</v>
      </c>
      <c r="F17" s="106">
        <v>68014</v>
      </c>
      <c r="G17" s="106">
        <v>17700</v>
      </c>
      <c r="H17" s="87">
        <v>7835</v>
      </c>
      <c r="I17" s="6">
        <v>104</v>
      </c>
      <c r="J17" s="6">
        <v>57923</v>
      </c>
      <c r="K17" s="6">
        <v>11112</v>
      </c>
      <c r="L17" s="6">
        <v>6262</v>
      </c>
      <c r="M17" s="81">
        <v>114</v>
      </c>
      <c r="N17" s="81">
        <v>54042</v>
      </c>
      <c r="O17" s="81">
        <v>14413</v>
      </c>
      <c r="P17" s="81">
        <v>5230</v>
      </c>
      <c r="Q17" s="6">
        <v>104</v>
      </c>
      <c r="R17" s="6">
        <v>63214</v>
      </c>
      <c r="S17" s="6">
        <v>16134</v>
      </c>
      <c r="T17" s="6">
        <v>4908</v>
      </c>
      <c r="U17" s="6">
        <v>86</v>
      </c>
      <c r="V17" s="77"/>
      <c r="W17" s="77"/>
      <c r="X17" s="77"/>
      <c r="Y17" s="77"/>
      <c r="Z17" s="61"/>
      <c r="AA17" s="61"/>
      <c r="AB17" s="94"/>
      <c r="AC17" s="94"/>
      <c r="AD17" s="61"/>
      <c r="AE17" s="61"/>
      <c r="AF17" s="158"/>
      <c r="AG17" s="159"/>
      <c r="AH17" s="159"/>
      <c r="AI17" s="90"/>
      <c r="AJ17" s="159"/>
      <c r="AK17" s="159"/>
      <c r="AL17" s="90"/>
      <c r="AM17" s="61"/>
    </row>
    <row r="18" spans="1:39" x14ac:dyDescent="0.3">
      <c r="A18" s="46" t="s">
        <v>14</v>
      </c>
      <c r="B18" s="149">
        <v>9607</v>
      </c>
      <c r="C18" s="149">
        <v>2034</v>
      </c>
      <c r="D18" s="149">
        <v>1823</v>
      </c>
      <c r="E18" s="149">
        <v>15</v>
      </c>
      <c r="F18" s="106">
        <v>9868</v>
      </c>
      <c r="G18" s="106">
        <v>1623</v>
      </c>
      <c r="H18" s="87">
        <v>2220</v>
      </c>
      <c r="I18" s="6">
        <v>9</v>
      </c>
      <c r="J18" s="6">
        <v>8181</v>
      </c>
      <c r="K18" s="6">
        <v>985</v>
      </c>
      <c r="L18" s="6">
        <v>1462</v>
      </c>
      <c r="M18" s="6">
        <v>7</v>
      </c>
      <c r="N18" s="81">
        <v>7493</v>
      </c>
      <c r="O18" s="6">
        <v>1115</v>
      </c>
      <c r="P18" s="6">
        <v>1109</v>
      </c>
      <c r="Q18" s="6">
        <v>9</v>
      </c>
      <c r="R18" s="6">
        <v>8839</v>
      </c>
      <c r="S18" s="6">
        <v>2740</v>
      </c>
      <c r="T18" s="6">
        <v>1636</v>
      </c>
      <c r="U18" s="6">
        <v>15</v>
      </c>
      <c r="V18" s="77"/>
      <c r="W18" s="77"/>
      <c r="X18" s="77"/>
      <c r="Y18" s="77"/>
      <c r="Z18" s="61"/>
      <c r="AA18" s="61"/>
      <c r="AB18" s="94"/>
      <c r="AC18" s="94"/>
      <c r="AD18" s="61"/>
      <c r="AE18" s="61"/>
      <c r="AF18" s="61"/>
      <c r="AG18" s="61"/>
      <c r="AH18" s="61"/>
      <c r="AI18" s="61"/>
      <c r="AJ18" s="61"/>
      <c r="AK18" s="61"/>
      <c r="AL18" s="61"/>
      <c r="AM18" s="61"/>
    </row>
    <row r="19" spans="1:39" x14ac:dyDescent="0.3">
      <c r="A19" s="46" t="s">
        <v>15</v>
      </c>
      <c r="B19" s="149">
        <f>10+139144</f>
        <v>139154</v>
      </c>
      <c r="C19" s="149">
        <v>26408</v>
      </c>
      <c r="D19" s="149">
        <v>20623</v>
      </c>
      <c r="E19" s="149">
        <v>283</v>
      </c>
      <c r="F19" s="106">
        <v>175103</v>
      </c>
      <c r="G19" s="106">
        <v>24631</v>
      </c>
      <c r="H19" s="6">
        <v>28710</v>
      </c>
      <c r="I19" s="6">
        <v>350</v>
      </c>
      <c r="J19" s="6">
        <v>154230</v>
      </c>
      <c r="K19" s="6">
        <v>17900</v>
      </c>
      <c r="L19" s="6">
        <v>22321</v>
      </c>
      <c r="M19" s="6">
        <v>376</v>
      </c>
      <c r="N19" s="81">
        <v>141302</v>
      </c>
      <c r="O19" s="6">
        <v>19570</v>
      </c>
      <c r="P19" s="6">
        <v>17115</v>
      </c>
      <c r="Q19" s="6">
        <v>256</v>
      </c>
      <c r="R19" s="6">
        <v>145103</v>
      </c>
      <c r="S19" s="6">
        <v>23646</v>
      </c>
      <c r="T19" s="6">
        <v>17498</v>
      </c>
      <c r="U19" s="6">
        <v>298</v>
      </c>
      <c r="V19" s="77"/>
      <c r="W19" s="77"/>
      <c r="X19" s="77"/>
      <c r="Y19" s="77"/>
      <c r="Z19" s="61"/>
      <c r="AA19" s="61"/>
      <c r="AB19" s="94"/>
      <c r="AC19" s="94"/>
      <c r="AD19" s="61"/>
      <c r="AE19" s="61"/>
      <c r="AF19" s="61"/>
      <c r="AG19" s="61"/>
      <c r="AH19" s="61"/>
      <c r="AI19" s="61"/>
      <c r="AJ19" s="61"/>
      <c r="AK19" s="61"/>
      <c r="AL19" s="61"/>
      <c r="AM19" s="61"/>
    </row>
    <row r="20" spans="1:39" x14ac:dyDescent="0.3">
      <c r="A20" s="46" t="s">
        <v>16</v>
      </c>
      <c r="B20" s="149">
        <v>32790</v>
      </c>
      <c r="C20" s="149">
        <v>5644</v>
      </c>
      <c r="D20" s="149">
        <v>4206</v>
      </c>
      <c r="E20" s="149">
        <v>16</v>
      </c>
      <c r="F20" s="106">
        <v>42847</v>
      </c>
      <c r="G20" s="106">
        <v>5305</v>
      </c>
      <c r="H20" s="6">
        <v>6071</v>
      </c>
      <c r="I20" s="6">
        <v>24</v>
      </c>
      <c r="J20" s="6">
        <v>38181</v>
      </c>
      <c r="K20" s="6">
        <v>4917</v>
      </c>
      <c r="L20" s="6">
        <v>5282</v>
      </c>
      <c r="M20" s="6">
        <v>15</v>
      </c>
      <c r="N20" s="81">
        <v>36709</v>
      </c>
      <c r="O20" s="6">
        <v>5398</v>
      </c>
      <c r="P20" s="6">
        <v>5140</v>
      </c>
      <c r="Q20" s="6">
        <v>8</v>
      </c>
      <c r="R20" s="6">
        <v>36601</v>
      </c>
      <c r="S20" s="6">
        <v>6916</v>
      </c>
      <c r="T20" s="6">
        <v>5876</v>
      </c>
      <c r="U20" s="6">
        <v>10</v>
      </c>
      <c r="V20" s="77"/>
      <c r="W20" s="77"/>
      <c r="X20" s="77"/>
      <c r="Y20" s="77"/>
      <c r="Z20" s="61"/>
      <c r="AA20" s="61"/>
      <c r="AB20" s="94"/>
      <c r="AC20" s="94"/>
      <c r="AD20" s="61"/>
      <c r="AE20" s="61"/>
      <c r="AF20" s="61"/>
      <c r="AG20" s="61"/>
      <c r="AH20" s="61"/>
      <c r="AI20" s="61"/>
      <c r="AJ20" s="61"/>
      <c r="AK20" s="61"/>
      <c r="AL20" s="61"/>
      <c r="AM20" s="61"/>
    </row>
    <row r="21" spans="1:39" x14ac:dyDescent="0.3">
      <c r="A21" s="46" t="s">
        <v>17</v>
      </c>
      <c r="B21" s="149">
        <v>15057</v>
      </c>
      <c r="C21" s="149">
        <v>2818</v>
      </c>
      <c r="D21" s="149">
        <v>2702</v>
      </c>
      <c r="E21" s="149">
        <v>29</v>
      </c>
      <c r="F21" s="106">
        <v>17351</v>
      </c>
      <c r="G21" s="106">
        <v>1988</v>
      </c>
      <c r="H21" s="6">
        <v>3154</v>
      </c>
      <c r="I21" s="6">
        <v>39</v>
      </c>
      <c r="J21" s="6">
        <v>15432</v>
      </c>
      <c r="K21" s="6">
        <v>1524</v>
      </c>
      <c r="L21" s="6">
        <v>2273</v>
      </c>
      <c r="M21" s="6">
        <v>24</v>
      </c>
      <c r="N21" s="6">
        <v>13575</v>
      </c>
      <c r="O21" s="6">
        <v>1660</v>
      </c>
      <c r="P21" s="6">
        <v>1494</v>
      </c>
      <c r="Q21" s="6">
        <v>17</v>
      </c>
      <c r="R21" s="6">
        <v>15804</v>
      </c>
      <c r="S21" s="6">
        <v>2685</v>
      </c>
      <c r="T21" s="6">
        <v>1882</v>
      </c>
      <c r="U21" s="6">
        <v>24</v>
      </c>
      <c r="V21" s="77"/>
      <c r="W21" s="77"/>
      <c r="X21" s="77"/>
      <c r="Y21" s="77"/>
      <c r="Z21" s="61"/>
      <c r="AA21" s="61"/>
      <c r="AB21" s="94"/>
      <c r="AC21" s="94"/>
      <c r="AD21" s="61"/>
      <c r="AE21" s="61"/>
      <c r="AF21" s="61"/>
      <c r="AG21" s="61"/>
      <c r="AH21" s="61"/>
      <c r="AI21" s="61"/>
      <c r="AJ21" s="61"/>
      <c r="AK21" s="61"/>
      <c r="AL21" s="61"/>
      <c r="AM21" s="61"/>
    </row>
    <row r="22" spans="1:39" x14ac:dyDescent="0.3">
      <c r="A22" s="46" t="s">
        <v>18</v>
      </c>
      <c r="B22" s="149">
        <v>45252</v>
      </c>
      <c r="C22" s="149">
        <v>8830</v>
      </c>
      <c r="D22" s="149">
        <v>8724</v>
      </c>
      <c r="E22" s="149">
        <v>55</v>
      </c>
      <c r="F22" s="106">
        <v>51560</v>
      </c>
      <c r="G22" s="106">
        <v>7896</v>
      </c>
      <c r="H22" s="6">
        <v>12713</v>
      </c>
      <c r="I22" s="6">
        <v>54</v>
      </c>
      <c r="J22" s="6">
        <v>45297</v>
      </c>
      <c r="K22" s="6">
        <v>5807</v>
      </c>
      <c r="L22" s="6">
        <v>9106</v>
      </c>
      <c r="M22" s="6">
        <v>63</v>
      </c>
      <c r="N22" s="6">
        <v>35726</v>
      </c>
      <c r="O22" s="6">
        <v>5989</v>
      </c>
      <c r="P22" s="6">
        <v>5659</v>
      </c>
      <c r="Q22" s="6">
        <v>42</v>
      </c>
      <c r="R22" s="6">
        <v>42992</v>
      </c>
      <c r="S22" s="6">
        <v>12659</v>
      </c>
      <c r="T22" s="6">
        <v>9176</v>
      </c>
      <c r="U22" s="6">
        <v>75</v>
      </c>
      <c r="V22" s="77"/>
      <c r="W22" s="77"/>
      <c r="X22" s="77"/>
      <c r="Y22" s="77"/>
      <c r="Z22" s="61"/>
      <c r="AA22" s="61"/>
      <c r="AB22" s="94"/>
      <c r="AC22" s="94"/>
      <c r="AD22" s="61"/>
      <c r="AE22" s="61"/>
      <c r="AF22" s="61"/>
      <c r="AG22" s="61"/>
      <c r="AH22" s="61"/>
      <c r="AI22" s="61"/>
      <c r="AJ22" s="61"/>
      <c r="AK22" s="61"/>
      <c r="AL22" s="61"/>
      <c r="AM22" s="61"/>
    </row>
    <row r="23" spans="1:39" s="141" customFormat="1" x14ac:dyDescent="0.3">
      <c r="A23" s="110" t="s">
        <v>24</v>
      </c>
      <c r="B23" s="107">
        <f>SUM(B5:B22)</f>
        <v>1160632</v>
      </c>
      <c r="C23" s="107">
        <f t="shared" ref="C23:E23" si="0">SUM(C5:C22)</f>
        <v>242052</v>
      </c>
      <c r="D23" s="107">
        <f t="shared" si="0"/>
        <v>147380</v>
      </c>
      <c r="E23" s="107">
        <f t="shared" si="0"/>
        <v>1368</v>
      </c>
      <c r="F23" s="107">
        <f>SUM(F5:F22)</f>
        <v>1358074</v>
      </c>
      <c r="G23" s="107">
        <f t="shared" ref="G23" si="1">SUM(G5:G22)</f>
        <v>201012</v>
      </c>
      <c r="H23" s="107">
        <f t="shared" ref="H23" si="2">SUM(H5:H22)</f>
        <v>195903</v>
      </c>
      <c r="I23" s="107">
        <f t="shared" ref="I23" si="3">SUM(I5:I22)</f>
        <v>1541</v>
      </c>
      <c r="J23" s="107">
        <f>SUM(J5:J22)</f>
        <v>1226777</v>
      </c>
      <c r="K23" s="107">
        <f t="shared" ref="K23" si="4">SUM(K5:K22)</f>
        <v>164889</v>
      </c>
      <c r="L23" s="107">
        <f t="shared" ref="L23" si="5">SUM(L5:L22)</f>
        <v>163558</v>
      </c>
      <c r="M23" s="107">
        <f t="shared" ref="M23" si="6">SUM(M5:M22)</f>
        <v>1519</v>
      </c>
      <c r="N23" s="107">
        <f>SUM(N5:N22)</f>
        <v>1152894</v>
      </c>
      <c r="O23" s="107">
        <f t="shared" ref="O23" si="7">SUM(O5:O22)</f>
        <v>175894</v>
      </c>
      <c r="P23" s="107">
        <f t="shared" ref="P23" si="8">SUM(P5:P22)</f>
        <v>133096</v>
      </c>
      <c r="Q23" s="107">
        <f t="shared" ref="Q23" si="9">SUM(Q5:Q22)</f>
        <v>1138</v>
      </c>
      <c r="R23" s="107">
        <f>SUM(R5:R22)</f>
        <v>1221312</v>
      </c>
      <c r="S23" s="107">
        <f>SUM(S5:S22)</f>
        <v>223922</v>
      </c>
      <c r="T23" s="107">
        <f>SUM(T5:T22)</f>
        <v>148637</v>
      </c>
      <c r="U23" s="156">
        <f>SUM(U5:U22)</f>
        <v>1336</v>
      </c>
      <c r="V23" s="77"/>
      <c r="W23" s="77"/>
      <c r="X23" s="77"/>
      <c r="Y23" s="77"/>
      <c r="Z23" s="153"/>
      <c r="AA23" s="153"/>
      <c r="AB23" s="160"/>
      <c r="AC23" s="160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</row>
    <row r="24" spans="1:39" x14ac:dyDescent="0.3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77"/>
      <c r="X24" s="77"/>
      <c r="Y24" s="77"/>
      <c r="Z24" s="115"/>
      <c r="AA24" s="115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</row>
    <row r="25" spans="1:39" s="77" customFormat="1" x14ac:dyDescent="0.3">
      <c r="A25" s="115" t="s">
        <v>114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Z25" s="115"/>
      <c r="AA25" s="115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</row>
    <row r="26" spans="1:39" s="77" customFormat="1" x14ac:dyDescent="0.3">
      <c r="A26" s="93" t="s">
        <v>113</v>
      </c>
      <c r="M26" s="114"/>
      <c r="N26" s="114"/>
      <c r="S26" s="114"/>
      <c r="T26" s="129"/>
      <c r="U26" s="114"/>
      <c r="Y26" s="152"/>
      <c r="Z26" s="114"/>
      <c r="AB26" s="122"/>
      <c r="AE26" s="122"/>
    </row>
    <row r="27" spans="1:39" s="77" customFormat="1" x14ac:dyDescent="0.3">
      <c r="A27" s="93" t="s">
        <v>99</v>
      </c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22"/>
    </row>
    <row r="28" spans="1:39" s="77" customFormat="1" x14ac:dyDescent="0.3">
      <c r="A28" s="93" t="s">
        <v>85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4"/>
    </row>
    <row r="29" spans="1:39" s="77" customFormat="1" x14ac:dyDescent="0.3">
      <c r="A29" s="93" t="s">
        <v>84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</row>
    <row r="30" spans="1:39" s="77" customFormat="1" x14ac:dyDescent="0.3">
      <c r="A30" s="93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</row>
    <row r="31" spans="1:39" ht="25.8" x14ac:dyDescent="0.3">
      <c r="A31" s="192" t="s">
        <v>118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77"/>
      <c r="X31" s="114"/>
      <c r="Y31" s="116"/>
      <c r="Z31" s="77"/>
      <c r="AA31" s="77"/>
    </row>
    <row r="32" spans="1:39" s="77" customFormat="1" ht="18" x14ac:dyDescent="0.35">
      <c r="A32" s="117"/>
      <c r="B32" s="118"/>
      <c r="C32" s="118"/>
      <c r="H32" s="118"/>
      <c r="I32" s="118"/>
      <c r="J32" s="118"/>
      <c r="K32" s="118"/>
      <c r="Q32" s="119"/>
      <c r="R32" s="119"/>
      <c r="S32" s="119"/>
      <c r="T32" s="119"/>
      <c r="U32" s="119"/>
      <c r="X32" s="137"/>
      <c r="Z32" s="148"/>
    </row>
    <row r="33" spans="1:32" s="77" customFormat="1" x14ac:dyDescent="0.3">
      <c r="A33" s="120" t="s">
        <v>104</v>
      </c>
      <c r="D33" s="116"/>
      <c r="E33" s="116"/>
      <c r="F33" s="116"/>
      <c r="G33" s="116"/>
      <c r="H33" s="121"/>
      <c r="I33" s="120" t="s">
        <v>105</v>
      </c>
      <c r="Q33" s="133" t="s">
        <v>124</v>
      </c>
    </row>
    <row r="34" spans="1:32" ht="14.55" customHeight="1" x14ac:dyDescent="0.3">
      <c r="A34" s="184" t="s">
        <v>0</v>
      </c>
      <c r="B34" s="185" t="s">
        <v>43</v>
      </c>
      <c r="C34" s="185"/>
      <c r="D34" s="185"/>
      <c r="E34" s="185"/>
      <c r="F34" s="185"/>
      <c r="G34" s="123"/>
      <c r="H34" s="123"/>
      <c r="I34" s="184" t="s">
        <v>0</v>
      </c>
      <c r="J34" s="184" t="s">
        <v>100</v>
      </c>
      <c r="K34" s="184"/>
      <c r="L34" s="184"/>
      <c r="M34" s="184"/>
      <c r="N34" s="184"/>
      <c r="O34" s="77"/>
      <c r="P34" s="77"/>
      <c r="Q34" s="184" t="s">
        <v>0</v>
      </c>
      <c r="R34" s="184" t="str">
        <f>+R3</f>
        <v>4T2023</v>
      </c>
      <c r="S34" s="184"/>
      <c r="T34" s="184"/>
      <c r="U34" s="184"/>
      <c r="V34" s="184"/>
      <c r="W34" s="77"/>
      <c r="X34" s="77"/>
      <c r="Y34" s="77"/>
      <c r="Z34" s="77"/>
      <c r="AA34" s="77"/>
    </row>
    <row r="35" spans="1:32" ht="26.4" x14ac:dyDescent="0.3">
      <c r="A35" s="184" t="s">
        <v>0</v>
      </c>
      <c r="B35" s="108" t="str">
        <f>+B3</f>
        <v>4T2022</v>
      </c>
      <c r="C35" s="41" t="str">
        <f>+F3</f>
        <v>1T2023</v>
      </c>
      <c r="D35" s="41" t="str">
        <f>+J3</f>
        <v>2T2023</v>
      </c>
      <c r="E35" s="41" t="str">
        <f>+N3</f>
        <v>3T2023</v>
      </c>
      <c r="F35" s="41" t="str">
        <f>+R3</f>
        <v>4T2023</v>
      </c>
      <c r="G35" s="123"/>
      <c r="H35" s="124"/>
      <c r="I35" s="184" t="s">
        <v>0</v>
      </c>
      <c r="J35" s="108" t="str">
        <f>+B3</f>
        <v>4T2022</v>
      </c>
      <c r="K35" s="41" t="str">
        <f>+F3</f>
        <v>1T2023</v>
      </c>
      <c r="L35" s="41" t="str">
        <f>+J3</f>
        <v>2T2023</v>
      </c>
      <c r="M35" s="41" t="str">
        <f>+N3</f>
        <v>3T2023</v>
      </c>
      <c r="N35" s="41" t="str">
        <f>+R3</f>
        <v>4T2023</v>
      </c>
      <c r="O35" s="123"/>
      <c r="P35" s="123"/>
      <c r="Q35" s="184"/>
      <c r="R35" s="41" t="s">
        <v>51</v>
      </c>
      <c r="S35" s="41" t="s">
        <v>50</v>
      </c>
      <c r="T35" s="41" t="s">
        <v>52</v>
      </c>
      <c r="U35" s="41" t="s">
        <v>53</v>
      </c>
      <c r="V35" s="41" t="s">
        <v>46</v>
      </c>
      <c r="W35" s="77"/>
      <c r="X35" s="77"/>
      <c r="Y35" s="77"/>
      <c r="Z35" s="77"/>
      <c r="AA35" s="77"/>
    </row>
    <row r="36" spans="1:32" x14ac:dyDescent="0.3">
      <c r="A36" s="46" t="s">
        <v>1</v>
      </c>
      <c r="B36" s="6">
        <v>304839</v>
      </c>
      <c r="C36" s="6">
        <v>334296</v>
      </c>
      <c r="D36" s="6">
        <v>309262</v>
      </c>
      <c r="E36" s="6">
        <v>314350</v>
      </c>
      <c r="F36" s="6">
        <v>338638</v>
      </c>
      <c r="G36" s="125"/>
      <c r="H36" s="126"/>
      <c r="I36" s="82" t="s">
        <v>1</v>
      </c>
      <c r="J36" s="6">
        <v>44844</v>
      </c>
      <c r="K36" s="6">
        <v>34507</v>
      </c>
      <c r="L36" s="6">
        <v>30324</v>
      </c>
      <c r="M36" s="6">
        <v>31185</v>
      </c>
      <c r="N36" s="6">
        <v>37839</v>
      </c>
      <c r="O36" s="122"/>
      <c r="P36" s="114"/>
      <c r="Q36" s="46" t="s">
        <v>1</v>
      </c>
      <c r="R36" s="6">
        <v>278121</v>
      </c>
      <c r="S36" s="87">
        <v>37839</v>
      </c>
      <c r="T36" s="6">
        <v>22548</v>
      </c>
      <c r="U36" s="6">
        <v>130</v>
      </c>
      <c r="V36" s="82">
        <f t="shared" ref="V36:V53" si="10">SUM(R36:U36)</f>
        <v>338638</v>
      </c>
      <c r="W36" s="77"/>
      <c r="X36" s="138"/>
      <c r="Y36" s="138"/>
      <c r="Z36" s="138"/>
      <c r="AA36" s="138"/>
      <c r="AB36" s="109"/>
      <c r="AC36" s="78"/>
      <c r="AD36" s="33"/>
      <c r="AE36" s="73"/>
      <c r="AF36" s="36"/>
    </row>
    <row r="37" spans="1:32" x14ac:dyDescent="0.3">
      <c r="A37" s="46" t="s">
        <v>2</v>
      </c>
      <c r="B37" s="6">
        <v>51444</v>
      </c>
      <c r="C37" s="6">
        <v>55581</v>
      </c>
      <c r="D37" s="6">
        <v>50976</v>
      </c>
      <c r="E37" s="6">
        <v>43327</v>
      </c>
      <c r="F37" s="6">
        <v>47462</v>
      </c>
      <c r="G37" s="125"/>
      <c r="H37" s="126"/>
      <c r="I37" s="82" t="s">
        <v>2</v>
      </c>
      <c r="J37" s="6">
        <v>7464</v>
      </c>
      <c r="K37" s="6">
        <v>5567</v>
      </c>
      <c r="L37" s="6">
        <v>4963</v>
      </c>
      <c r="M37" s="6">
        <v>4746</v>
      </c>
      <c r="N37" s="6">
        <v>5687</v>
      </c>
      <c r="O37" s="122"/>
      <c r="P37" s="114"/>
      <c r="Q37" s="46" t="s">
        <v>2</v>
      </c>
      <c r="R37" s="6">
        <v>37529</v>
      </c>
      <c r="S37" s="87">
        <v>5687</v>
      </c>
      <c r="T37" s="6">
        <v>4207</v>
      </c>
      <c r="U37" s="6">
        <v>39</v>
      </c>
      <c r="V37" s="82">
        <f t="shared" si="10"/>
        <v>47462</v>
      </c>
      <c r="W37" s="77"/>
      <c r="X37" s="138"/>
      <c r="Y37" s="138"/>
      <c r="Z37" s="138"/>
      <c r="AA37" s="138"/>
      <c r="AB37" s="109"/>
      <c r="AC37" s="78"/>
      <c r="AD37" s="33"/>
      <c r="AE37" s="73"/>
      <c r="AF37" s="36"/>
    </row>
    <row r="38" spans="1:32" x14ac:dyDescent="0.3">
      <c r="A38" s="46" t="s">
        <v>3</v>
      </c>
      <c r="B38" s="6">
        <v>44849</v>
      </c>
      <c r="C38" s="6">
        <v>53863</v>
      </c>
      <c r="D38" s="6">
        <v>46882</v>
      </c>
      <c r="E38" s="6">
        <v>34856</v>
      </c>
      <c r="F38" s="6">
        <v>38303</v>
      </c>
      <c r="G38" s="125"/>
      <c r="H38" s="126"/>
      <c r="I38" s="82" t="s">
        <v>3</v>
      </c>
      <c r="J38" s="6">
        <v>3811</v>
      </c>
      <c r="K38" s="6">
        <v>2530</v>
      </c>
      <c r="L38" s="6">
        <v>2303</v>
      </c>
      <c r="M38" s="6">
        <v>2194</v>
      </c>
      <c r="N38" s="6">
        <v>3300</v>
      </c>
      <c r="O38" s="122"/>
      <c r="P38" s="114"/>
      <c r="Q38" s="46" t="s">
        <v>3</v>
      </c>
      <c r="R38" s="6">
        <v>31605</v>
      </c>
      <c r="S38" s="87">
        <v>3300</v>
      </c>
      <c r="T38" s="6">
        <v>3364</v>
      </c>
      <c r="U38" s="6">
        <v>34</v>
      </c>
      <c r="V38" s="82">
        <f t="shared" si="10"/>
        <v>38303</v>
      </c>
      <c r="W38" s="77"/>
      <c r="X38" s="138"/>
      <c r="Y38" s="138"/>
      <c r="Z38" s="138"/>
      <c r="AA38" s="138"/>
      <c r="AB38" s="109"/>
      <c r="AC38" s="78"/>
      <c r="AD38" s="33"/>
      <c r="AE38" s="73"/>
      <c r="AF38" s="36"/>
    </row>
    <row r="39" spans="1:32" x14ac:dyDescent="0.3">
      <c r="A39" s="46" t="s">
        <v>4</v>
      </c>
      <c r="B39" s="6">
        <v>42965</v>
      </c>
      <c r="C39" s="6">
        <v>37350</v>
      </c>
      <c r="D39" s="6">
        <v>34998</v>
      </c>
      <c r="E39" s="6">
        <v>32127</v>
      </c>
      <c r="F39" s="6">
        <v>33749</v>
      </c>
      <c r="G39" s="125"/>
      <c r="H39" s="126"/>
      <c r="I39" s="82" t="s">
        <v>4</v>
      </c>
      <c r="J39" s="6">
        <v>8100</v>
      </c>
      <c r="K39" s="6">
        <v>4685</v>
      </c>
      <c r="L39" s="6">
        <v>3978</v>
      </c>
      <c r="M39" s="6">
        <v>3563</v>
      </c>
      <c r="N39" s="6">
        <v>4139</v>
      </c>
      <c r="O39" s="122"/>
      <c r="P39" s="114"/>
      <c r="Q39" s="46" t="s">
        <v>4</v>
      </c>
      <c r="R39" s="6">
        <v>27902</v>
      </c>
      <c r="S39" s="87">
        <v>4139</v>
      </c>
      <c r="T39" s="6">
        <v>1700</v>
      </c>
      <c r="U39" s="6">
        <v>8</v>
      </c>
      <c r="V39" s="82">
        <f t="shared" si="10"/>
        <v>33749</v>
      </c>
      <c r="W39" s="77"/>
      <c r="X39" s="138"/>
      <c r="Y39" s="138"/>
      <c r="Z39" s="138"/>
      <c r="AA39" s="138"/>
      <c r="AB39" s="109"/>
      <c r="AC39" s="78"/>
      <c r="AD39" s="33"/>
      <c r="AE39" s="73"/>
      <c r="AF39" s="36"/>
    </row>
    <row r="40" spans="1:32" x14ac:dyDescent="0.3">
      <c r="A40" s="46" t="s">
        <v>5</v>
      </c>
      <c r="B40" s="6">
        <v>50710</v>
      </c>
      <c r="C40" s="6">
        <v>49735</v>
      </c>
      <c r="D40" s="6">
        <v>50638</v>
      </c>
      <c r="E40" s="6">
        <v>50022</v>
      </c>
      <c r="F40" s="6">
        <v>51807</v>
      </c>
      <c r="G40" s="125"/>
      <c r="H40" s="126"/>
      <c r="I40" s="82" t="s">
        <v>5</v>
      </c>
      <c r="J40" s="6">
        <v>16615</v>
      </c>
      <c r="K40" s="6">
        <v>10997</v>
      </c>
      <c r="L40" s="6">
        <v>9682</v>
      </c>
      <c r="M40" s="6">
        <v>9574</v>
      </c>
      <c r="N40" s="6">
        <v>10172</v>
      </c>
      <c r="O40" s="122"/>
      <c r="P40" s="114"/>
      <c r="Q40" s="46" t="s">
        <v>5</v>
      </c>
      <c r="R40" s="6">
        <v>35980</v>
      </c>
      <c r="S40" s="87">
        <v>10172</v>
      </c>
      <c r="T40" s="6">
        <v>5642</v>
      </c>
      <c r="U40" s="6">
        <v>13</v>
      </c>
      <c r="V40" s="82">
        <f t="shared" si="10"/>
        <v>51807</v>
      </c>
      <c r="W40" s="77"/>
      <c r="X40" s="138"/>
      <c r="Y40" s="138"/>
      <c r="Z40" s="138"/>
      <c r="AA40" s="138"/>
      <c r="AB40" s="109"/>
      <c r="AC40" s="78"/>
      <c r="AD40" s="33"/>
      <c r="AE40" s="73"/>
      <c r="AF40" s="36"/>
    </row>
    <row r="41" spans="1:32" x14ac:dyDescent="0.3">
      <c r="A41" s="46" t="s">
        <v>6</v>
      </c>
      <c r="B41" s="6">
        <v>28555</v>
      </c>
      <c r="C41" s="6">
        <v>30768</v>
      </c>
      <c r="D41" s="6">
        <v>27204</v>
      </c>
      <c r="E41" s="6">
        <v>21434</v>
      </c>
      <c r="F41" s="6">
        <v>24777</v>
      </c>
      <c r="G41" s="125"/>
      <c r="H41" s="126"/>
      <c r="I41" s="82" t="s">
        <v>6</v>
      </c>
      <c r="J41" s="6">
        <v>2197</v>
      </c>
      <c r="K41" s="6">
        <v>1775</v>
      </c>
      <c r="L41" s="6">
        <v>2259</v>
      </c>
      <c r="M41" s="6">
        <v>1525</v>
      </c>
      <c r="N41" s="6">
        <v>2470</v>
      </c>
      <c r="O41" s="122"/>
      <c r="P41" s="114"/>
      <c r="Q41" s="46" t="s">
        <v>6</v>
      </c>
      <c r="R41" s="6">
        <v>20720</v>
      </c>
      <c r="S41" s="87">
        <v>2470</v>
      </c>
      <c r="T41" s="6">
        <v>1544</v>
      </c>
      <c r="U41" s="6">
        <v>43</v>
      </c>
      <c r="V41" s="82">
        <f t="shared" si="10"/>
        <v>24777</v>
      </c>
      <c r="W41" s="77"/>
      <c r="X41" s="139"/>
      <c r="Y41" s="139"/>
      <c r="Z41" s="139"/>
      <c r="AA41" s="139"/>
      <c r="AB41" s="112"/>
      <c r="AC41" s="113"/>
      <c r="AD41" s="33"/>
      <c r="AE41" s="73"/>
      <c r="AF41" s="36"/>
    </row>
    <row r="42" spans="1:32" x14ac:dyDescent="0.3">
      <c r="A42" s="46" t="s">
        <v>7</v>
      </c>
      <c r="B42" s="6">
        <v>98330</v>
      </c>
      <c r="C42" s="6">
        <v>109522</v>
      </c>
      <c r="D42" s="6">
        <v>91965</v>
      </c>
      <c r="E42" s="6">
        <v>86062</v>
      </c>
      <c r="F42" s="6">
        <v>100789</v>
      </c>
      <c r="G42" s="125"/>
      <c r="H42" s="126"/>
      <c r="I42" s="82" t="s">
        <v>7</v>
      </c>
      <c r="J42" s="6">
        <v>14200</v>
      </c>
      <c r="K42" s="6">
        <v>11933</v>
      </c>
      <c r="L42" s="6">
        <v>8639</v>
      </c>
      <c r="M42" s="6">
        <v>10584</v>
      </c>
      <c r="N42" s="6">
        <v>15528</v>
      </c>
      <c r="O42" s="122"/>
      <c r="P42" s="114"/>
      <c r="Q42" s="46" t="s">
        <v>7</v>
      </c>
      <c r="R42" s="6">
        <v>73869</v>
      </c>
      <c r="S42" s="87">
        <v>15528</v>
      </c>
      <c r="T42" s="6">
        <v>11271</v>
      </c>
      <c r="U42" s="6">
        <v>121</v>
      </c>
      <c r="V42" s="82">
        <f t="shared" si="10"/>
        <v>100789</v>
      </c>
      <c r="W42" s="77"/>
      <c r="X42" s="139"/>
      <c r="Y42" s="139"/>
      <c r="Z42" s="139"/>
      <c r="AA42" s="139"/>
      <c r="AB42" s="112"/>
      <c r="AC42" s="113"/>
      <c r="AD42" s="33"/>
      <c r="AE42" s="73"/>
      <c r="AF42" s="36"/>
    </row>
    <row r="43" spans="1:32" x14ac:dyDescent="0.3">
      <c r="A43" s="46" t="s">
        <v>8</v>
      </c>
      <c r="B43" s="6">
        <v>72220</v>
      </c>
      <c r="C43" s="6">
        <v>90162</v>
      </c>
      <c r="D43" s="6">
        <v>72967</v>
      </c>
      <c r="E43" s="6">
        <v>69233</v>
      </c>
      <c r="F43" s="6">
        <v>78505</v>
      </c>
      <c r="G43" s="125"/>
      <c r="H43" s="126"/>
      <c r="I43" s="82" t="s">
        <v>8</v>
      </c>
      <c r="J43" s="6">
        <v>12354</v>
      </c>
      <c r="K43" s="6">
        <v>10797</v>
      </c>
      <c r="L43" s="6">
        <v>8065</v>
      </c>
      <c r="M43" s="6">
        <v>9094</v>
      </c>
      <c r="N43" s="6">
        <v>11875</v>
      </c>
      <c r="O43" s="122"/>
      <c r="P43" s="114"/>
      <c r="Q43" s="46" t="s">
        <v>8</v>
      </c>
      <c r="R43" s="6">
        <v>57856</v>
      </c>
      <c r="S43" s="87">
        <v>11875</v>
      </c>
      <c r="T43" s="6">
        <v>8659</v>
      </c>
      <c r="U43" s="6">
        <v>115</v>
      </c>
      <c r="V43" s="82">
        <f t="shared" si="10"/>
        <v>78505</v>
      </c>
      <c r="W43" s="77"/>
      <c r="X43" s="139"/>
      <c r="Y43" s="139"/>
      <c r="Z43" s="139"/>
      <c r="AA43" s="139"/>
      <c r="AB43" s="112"/>
      <c r="AC43" s="113"/>
      <c r="AD43" s="33"/>
      <c r="AE43" s="73"/>
      <c r="AF43" s="36"/>
    </row>
    <row r="44" spans="1:32" x14ac:dyDescent="0.3">
      <c r="A44" s="46" t="s">
        <v>9</v>
      </c>
      <c r="B44" s="6">
        <v>245993</v>
      </c>
      <c r="C44" s="6">
        <v>275875</v>
      </c>
      <c r="D44" s="6">
        <v>246801</v>
      </c>
      <c r="E44" s="6">
        <v>224814</v>
      </c>
      <c r="F44" s="6">
        <v>233655</v>
      </c>
      <c r="G44" s="125"/>
      <c r="H44" s="126"/>
      <c r="I44" s="82" t="s">
        <v>9</v>
      </c>
      <c r="J44" s="6">
        <v>35918</v>
      </c>
      <c r="K44" s="6">
        <v>30509</v>
      </c>
      <c r="L44" s="6">
        <v>27150</v>
      </c>
      <c r="M44" s="6">
        <v>25673</v>
      </c>
      <c r="N44" s="6">
        <v>30498</v>
      </c>
      <c r="O44" s="122"/>
      <c r="P44" s="114"/>
      <c r="Q44" s="46" t="s">
        <v>9</v>
      </c>
      <c r="R44" s="6">
        <v>184159</v>
      </c>
      <c r="S44" s="87">
        <v>30498</v>
      </c>
      <c r="T44" s="6">
        <v>18769</v>
      </c>
      <c r="U44" s="6">
        <v>229</v>
      </c>
      <c r="V44" s="82">
        <f t="shared" si="10"/>
        <v>233655</v>
      </c>
      <c r="W44" s="77"/>
      <c r="X44" s="139"/>
      <c r="Y44" s="139"/>
      <c r="Z44" s="139"/>
      <c r="AA44" s="139"/>
      <c r="AB44" s="112"/>
      <c r="AC44" s="113"/>
      <c r="AD44" s="33"/>
      <c r="AE44" s="73"/>
      <c r="AF44" s="36"/>
    </row>
    <row r="45" spans="1:32" x14ac:dyDescent="0.3">
      <c r="A45" s="46" t="s">
        <v>83</v>
      </c>
      <c r="B45" s="6">
        <v>1073</v>
      </c>
      <c r="C45" s="6">
        <v>992</v>
      </c>
      <c r="D45" s="6">
        <v>1084</v>
      </c>
      <c r="E45" s="6">
        <v>1080</v>
      </c>
      <c r="F45" s="6">
        <v>990</v>
      </c>
      <c r="G45" s="125"/>
      <c r="H45" s="126"/>
      <c r="I45" s="82" t="s">
        <v>83</v>
      </c>
      <c r="J45" s="6">
        <v>34</v>
      </c>
      <c r="K45" s="6">
        <v>31</v>
      </c>
      <c r="L45" s="6">
        <v>11</v>
      </c>
      <c r="M45" s="6">
        <v>20</v>
      </c>
      <c r="N45" s="6">
        <v>28</v>
      </c>
      <c r="O45" s="122"/>
      <c r="P45" s="114"/>
      <c r="Q45" s="46" t="s">
        <v>83</v>
      </c>
      <c r="R45" s="6">
        <v>864</v>
      </c>
      <c r="S45" s="87">
        <v>28</v>
      </c>
      <c r="T45" s="6">
        <v>97</v>
      </c>
      <c r="U45" s="6">
        <v>1</v>
      </c>
      <c r="V45" s="82">
        <f t="shared" si="10"/>
        <v>990</v>
      </c>
      <c r="W45" s="77"/>
      <c r="X45" s="139"/>
      <c r="Y45" s="139"/>
      <c r="Z45" s="139"/>
      <c r="AA45" s="139"/>
      <c r="AB45" s="112"/>
      <c r="AC45" s="113"/>
      <c r="AD45" s="33"/>
      <c r="AE45" s="73"/>
      <c r="AF45" s="36"/>
    </row>
    <row r="46" spans="1:32" x14ac:dyDescent="0.3">
      <c r="A46" s="46" t="s">
        <v>11</v>
      </c>
      <c r="B46" s="6">
        <v>161098</v>
      </c>
      <c r="C46" s="6">
        <v>185670</v>
      </c>
      <c r="D46" s="6">
        <v>171992</v>
      </c>
      <c r="E46" s="6">
        <v>167651</v>
      </c>
      <c r="F46" s="6">
        <v>179057</v>
      </c>
      <c r="G46" s="125"/>
      <c r="H46" s="126"/>
      <c r="I46" s="82" t="s">
        <v>11</v>
      </c>
      <c r="J46" s="6">
        <v>25072</v>
      </c>
      <c r="K46" s="6">
        <v>23882</v>
      </c>
      <c r="L46" s="6">
        <v>20703</v>
      </c>
      <c r="M46" s="6">
        <v>23517</v>
      </c>
      <c r="N46" s="6">
        <v>30356</v>
      </c>
      <c r="O46" s="122"/>
      <c r="P46" s="114"/>
      <c r="Q46" s="46" t="s">
        <v>11</v>
      </c>
      <c r="R46" s="6">
        <v>126315</v>
      </c>
      <c r="S46" s="87">
        <v>30356</v>
      </c>
      <c r="T46" s="6">
        <v>22348</v>
      </c>
      <c r="U46" s="6">
        <v>38</v>
      </c>
      <c r="V46" s="82">
        <f t="shared" si="10"/>
        <v>179057</v>
      </c>
      <c r="W46" s="77"/>
      <c r="X46" s="139"/>
      <c r="Y46" s="139"/>
      <c r="Z46" s="139"/>
      <c r="AA46" s="139"/>
      <c r="AB46" s="112"/>
      <c r="AC46" s="113"/>
      <c r="AD46" s="33"/>
      <c r="AE46" s="73"/>
      <c r="AF46" s="36"/>
    </row>
    <row r="47" spans="1:32" x14ac:dyDescent="0.3">
      <c r="A47" s="46" t="s">
        <v>12</v>
      </c>
      <c r="B47" s="6">
        <v>40026</v>
      </c>
      <c r="C47" s="6">
        <v>47547</v>
      </c>
      <c r="D47" s="6">
        <v>43180</v>
      </c>
      <c r="E47" s="6">
        <v>44891</v>
      </c>
      <c r="F47" s="6">
        <v>48658</v>
      </c>
      <c r="G47" s="125"/>
      <c r="H47" s="126"/>
      <c r="I47" s="82" t="s">
        <v>12</v>
      </c>
      <c r="J47" s="6">
        <v>4527</v>
      </c>
      <c r="K47" s="6">
        <v>4656</v>
      </c>
      <c r="L47" s="6">
        <v>4567</v>
      </c>
      <c r="M47" s="6">
        <v>6074</v>
      </c>
      <c r="N47" s="6">
        <v>7250</v>
      </c>
      <c r="O47" s="122"/>
      <c r="P47" s="114"/>
      <c r="Q47" s="46" t="s">
        <v>12</v>
      </c>
      <c r="R47" s="6">
        <v>33839</v>
      </c>
      <c r="S47" s="87">
        <v>7250</v>
      </c>
      <c r="T47" s="6">
        <v>7512</v>
      </c>
      <c r="U47" s="6">
        <v>57</v>
      </c>
      <c r="V47" s="82">
        <f t="shared" si="10"/>
        <v>48658</v>
      </c>
      <c r="W47" s="77"/>
      <c r="X47" s="139"/>
      <c r="Y47" s="139"/>
      <c r="Z47" s="139"/>
      <c r="AA47" s="139"/>
      <c r="AB47" s="112"/>
      <c r="AC47" s="113"/>
      <c r="AD47" s="33"/>
      <c r="AE47" s="73"/>
      <c r="AF47" s="36"/>
    </row>
    <row r="48" spans="1:32" x14ac:dyDescent="0.3">
      <c r="A48" s="46" t="s">
        <v>13</v>
      </c>
      <c r="B48" s="6">
        <v>83260</v>
      </c>
      <c r="C48" s="6">
        <v>93653</v>
      </c>
      <c r="D48" s="6">
        <v>75411</v>
      </c>
      <c r="E48" s="6">
        <v>73789</v>
      </c>
      <c r="F48" s="6">
        <v>84342</v>
      </c>
      <c r="G48" s="125"/>
      <c r="H48" s="126"/>
      <c r="I48" s="82" t="s">
        <v>13</v>
      </c>
      <c r="J48" s="6">
        <v>21182</v>
      </c>
      <c r="K48" s="6">
        <v>17700</v>
      </c>
      <c r="L48" s="6">
        <v>11112</v>
      </c>
      <c r="M48" s="6">
        <v>14413</v>
      </c>
      <c r="N48" s="6">
        <v>16134</v>
      </c>
      <c r="O48" s="122"/>
      <c r="P48" s="114"/>
      <c r="Q48" s="46" t="s">
        <v>13</v>
      </c>
      <c r="R48" s="6">
        <v>63214</v>
      </c>
      <c r="S48" s="87">
        <v>16134</v>
      </c>
      <c r="T48" s="6">
        <v>4908</v>
      </c>
      <c r="U48" s="6">
        <v>86</v>
      </c>
      <c r="V48" s="82">
        <f t="shared" si="10"/>
        <v>84342</v>
      </c>
      <c r="W48" s="77"/>
      <c r="X48" s="139"/>
      <c r="Y48" s="139"/>
      <c r="Z48" s="139"/>
      <c r="AA48" s="139"/>
      <c r="AB48" s="112"/>
      <c r="AC48" s="113"/>
      <c r="AD48" s="33"/>
      <c r="AE48" s="73"/>
      <c r="AF48" s="36"/>
    </row>
    <row r="49" spans="1:32" x14ac:dyDescent="0.3">
      <c r="A49" s="46" t="s">
        <v>14</v>
      </c>
      <c r="B49" s="6">
        <v>13479</v>
      </c>
      <c r="C49" s="6">
        <v>13720</v>
      </c>
      <c r="D49" s="6">
        <v>10635</v>
      </c>
      <c r="E49" s="6">
        <v>9726</v>
      </c>
      <c r="F49" s="6">
        <v>13230</v>
      </c>
      <c r="G49" s="125"/>
      <c r="H49" s="126"/>
      <c r="I49" s="82" t="s">
        <v>14</v>
      </c>
      <c r="J49" s="6">
        <v>2034</v>
      </c>
      <c r="K49" s="6">
        <v>1623</v>
      </c>
      <c r="L49" s="6">
        <v>985</v>
      </c>
      <c r="M49" s="6">
        <v>1115</v>
      </c>
      <c r="N49" s="6">
        <v>2740</v>
      </c>
      <c r="O49" s="122"/>
      <c r="P49" s="114"/>
      <c r="Q49" s="46" t="s">
        <v>14</v>
      </c>
      <c r="R49" s="6">
        <v>8839</v>
      </c>
      <c r="S49" s="87">
        <v>2740</v>
      </c>
      <c r="T49" s="6">
        <v>1636</v>
      </c>
      <c r="U49" s="6">
        <v>15</v>
      </c>
      <c r="V49" s="82">
        <f t="shared" si="10"/>
        <v>13230</v>
      </c>
      <c r="W49" s="77"/>
      <c r="X49" s="139"/>
      <c r="Y49" s="139"/>
      <c r="Z49" s="139"/>
      <c r="AA49" s="139"/>
      <c r="AB49" s="112"/>
      <c r="AC49" s="113"/>
      <c r="AD49" s="33"/>
      <c r="AE49" s="73"/>
      <c r="AF49" s="36"/>
    </row>
    <row r="50" spans="1:32" x14ac:dyDescent="0.3">
      <c r="A50" s="46" t="s">
        <v>15</v>
      </c>
      <c r="B50" s="6">
        <v>186468</v>
      </c>
      <c r="C50" s="6">
        <v>228794</v>
      </c>
      <c r="D50" s="6">
        <v>194827</v>
      </c>
      <c r="E50" s="6">
        <v>178243</v>
      </c>
      <c r="F50" s="6">
        <v>186545</v>
      </c>
      <c r="G50" s="125"/>
      <c r="H50" s="126"/>
      <c r="I50" s="46" t="s">
        <v>15</v>
      </c>
      <c r="J50" s="6">
        <v>26408</v>
      </c>
      <c r="K50" s="6">
        <v>24631</v>
      </c>
      <c r="L50" s="6">
        <v>17900</v>
      </c>
      <c r="M50" s="6">
        <v>19570</v>
      </c>
      <c r="N50" s="6">
        <v>23646</v>
      </c>
      <c r="O50" s="122"/>
      <c r="P50" s="114"/>
      <c r="Q50" s="46" t="s">
        <v>15</v>
      </c>
      <c r="R50" s="6">
        <v>145103</v>
      </c>
      <c r="S50" s="87">
        <v>23646</v>
      </c>
      <c r="T50" s="6">
        <v>17498</v>
      </c>
      <c r="U50" s="6">
        <v>298</v>
      </c>
      <c r="V50" s="82">
        <f t="shared" si="10"/>
        <v>186545</v>
      </c>
      <c r="W50" s="77"/>
      <c r="X50" s="139"/>
      <c r="Y50" s="139"/>
      <c r="Z50" s="139"/>
      <c r="AA50" s="139"/>
      <c r="AB50" s="112"/>
      <c r="AC50" s="113"/>
      <c r="AD50" s="33"/>
      <c r="AE50" s="73"/>
      <c r="AF50" s="36"/>
    </row>
    <row r="51" spans="1:32" x14ac:dyDescent="0.3">
      <c r="A51" s="46" t="s">
        <v>16</v>
      </c>
      <c r="B51" s="6">
        <v>42656</v>
      </c>
      <c r="C51" s="6">
        <v>54247</v>
      </c>
      <c r="D51" s="6">
        <v>48395</v>
      </c>
      <c r="E51" s="6">
        <v>47255</v>
      </c>
      <c r="F51" s="6">
        <v>49403</v>
      </c>
      <c r="G51" s="125"/>
      <c r="H51" s="126"/>
      <c r="I51" s="46" t="s">
        <v>16</v>
      </c>
      <c r="J51" s="6">
        <v>5644</v>
      </c>
      <c r="K51" s="6">
        <v>5305</v>
      </c>
      <c r="L51" s="6">
        <v>4917</v>
      </c>
      <c r="M51" s="6">
        <v>5398</v>
      </c>
      <c r="N51" s="6">
        <v>6916</v>
      </c>
      <c r="O51" s="122"/>
      <c r="P51" s="114"/>
      <c r="Q51" s="46" t="s">
        <v>16</v>
      </c>
      <c r="R51" s="6">
        <v>36601</v>
      </c>
      <c r="S51" s="87">
        <v>6916</v>
      </c>
      <c r="T51" s="6">
        <v>5876</v>
      </c>
      <c r="U51" s="6">
        <v>10</v>
      </c>
      <c r="V51" s="82">
        <f t="shared" si="10"/>
        <v>49403</v>
      </c>
      <c r="W51" s="77"/>
      <c r="X51" s="139"/>
      <c r="Y51" s="139"/>
      <c r="Z51" s="139"/>
      <c r="AA51" s="139"/>
      <c r="AB51" s="112"/>
      <c r="AC51" s="113"/>
      <c r="AD51" s="33"/>
      <c r="AE51" s="73"/>
      <c r="AF51" s="36"/>
    </row>
    <row r="52" spans="1:32" x14ac:dyDescent="0.3">
      <c r="A52" s="46" t="s">
        <v>17</v>
      </c>
      <c r="B52" s="6">
        <v>20606</v>
      </c>
      <c r="C52" s="6">
        <v>22532</v>
      </c>
      <c r="D52" s="6">
        <v>19253</v>
      </c>
      <c r="E52" s="6">
        <v>16746</v>
      </c>
      <c r="F52" s="6">
        <v>20395</v>
      </c>
      <c r="G52" s="125"/>
      <c r="H52" s="126"/>
      <c r="I52" s="46" t="s">
        <v>17</v>
      </c>
      <c r="J52" s="6">
        <v>2818</v>
      </c>
      <c r="K52" s="6">
        <v>1988</v>
      </c>
      <c r="L52" s="6">
        <v>1524</v>
      </c>
      <c r="M52" s="6">
        <v>1660</v>
      </c>
      <c r="N52" s="6">
        <v>2685</v>
      </c>
      <c r="O52" s="122"/>
      <c r="P52" s="114"/>
      <c r="Q52" s="46" t="s">
        <v>17</v>
      </c>
      <c r="R52" s="6">
        <v>15804</v>
      </c>
      <c r="S52" s="87">
        <v>2685</v>
      </c>
      <c r="T52" s="6">
        <v>1882</v>
      </c>
      <c r="U52" s="6">
        <v>24</v>
      </c>
      <c r="V52" s="82">
        <f t="shared" si="10"/>
        <v>20395</v>
      </c>
      <c r="W52" s="77"/>
      <c r="X52" s="139"/>
      <c r="Y52" s="139"/>
      <c r="Z52" s="139"/>
      <c r="AA52" s="139"/>
      <c r="AB52" s="112"/>
      <c r="AC52" s="113"/>
      <c r="AD52" s="33"/>
      <c r="AE52" s="73"/>
      <c r="AF52" s="36"/>
    </row>
    <row r="53" spans="1:32" x14ac:dyDescent="0.3">
      <c r="A53" s="46" t="s">
        <v>18</v>
      </c>
      <c r="B53" s="6">
        <v>62861</v>
      </c>
      <c r="C53" s="6">
        <v>72223</v>
      </c>
      <c r="D53" s="6">
        <v>60273</v>
      </c>
      <c r="E53" s="6">
        <v>47416</v>
      </c>
      <c r="F53" s="6">
        <v>64902</v>
      </c>
      <c r="G53" s="125"/>
      <c r="H53" s="126"/>
      <c r="I53" s="46" t="s">
        <v>18</v>
      </c>
      <c r="J53" s="6">
        <v>8830</v>
      </c>
      <c r="K53" s="6">
        <v>7896</v>
      </c>
      <c r="L53" s="6">
        <v>5807</v>
      </c>
      <c r="M53" s="6">
        <v>5989</v>
      </c>
      <c r="N53" s="6">
        <v>12659</v>
      </c>
      <c r="O53" s="122"/>
      <c r="P53" s="114"/>
      <c r="Q53" s="46" t="s">
        <v>18</v>
      </c>
      <c r="R53" s="6">
        <v>42992</v>
      </c>
      <c r="S53" s="87">
        <v>12659</v>
      </c>
      <c r="T53" s="6">
        <v>9176</v>
      </c>
      <c r="U53" s="6">
        <v>75</v>
      </c>
      <c r="V53" s="82">
        <f t="shared" si="10"/>
        <v>64902</v>
      </c>
      <c r="W53" s="77"/>
      <c r="X53" s="139"/>
      <c r="Y53" s="139"/>
      <c r="Z53" s="139"/>
      <c r="AA53" s="139"/>
      <c r="AB53" s="112"/>
      <c r="AC53" s="113"/>
      <c r="AD53" s="33"/>
      <c r="AE53" s="73"/>
      <c r="AF53" s="36"/>
    </row>
    <row r="54" spans="1:32" x14ac:dyDescent="0.3">
      <c r="A54" s="47" t="s">
        <v>24</v>
      </c>
      <c r="B54" s="47">
        <f>SUM(B36:B53)</f>
        <v>1551432</v>
      </c>
      <c r="C54" s="47">
        <f t="shared" ref="C54:F54" si="11">SUM(C36:C53)</f>
        <v>1756530</v>
      </c>
      <c r="D54" s="47">
        <f t="shared" si="11"/>
        <v>1556743</v>
      </c>
      <c r="E54" s="47">
        <f t="shared" si="11"/>
        <v>1463022</v>
      </c>
      <c r="F54" s="47">
        <f t="shared" si="11"/>
        <v>1595207</v>
      </c>
      <c r="G54" s="125"/>
      <c r="H54" s="126"/>
      <c r="I54" s="47" t="s">
        <v>24</v>
      </c>
      <c r="J54" s="47">
        <f>SUM(J36:J53)</f>
        <v>242052</v>
      </c>
      <c r="K54" s="47">
        <f>SUM(K36:K53)</f>
        <v>201012</v>
      </c>
      <c r="L54" s="47">
        <f>SUM(L36:L53)</f>
        <v>164889</v>
      </c>
      <c r="M54" s="47">
        <f>SUM(M36:M53)</f>
        <v>175894</v>
      </c>
      <c r="N54" s="47">
        <f>SUM(N36:N53)</f>
        <v>223922</v>
      </c>
      <c r="O54" s="122"/>
      <c r="P54" s="114"/>
      <c r="Q54" s="47" t="s">
        <v>24</v>
      </c>
      <c r="R54" s="47">
        <f>SUM(R36:R53)</f>
        <v>1221312</v>
      </c>
      <c r="S54" s="47">
        <f t="shared" ref="S54:V54" si="12">SUM(S36:S53)</f>
        <v>223922</v>
      </c>
      <c r="T54" s="47">
        <f t="shared" si="12"/>
        <v>148637</v>
      </c>
      <c r="U54" s="47">
        <f t="shared" si="12"/>
        <v>1336</v>
      </c>
      <c r="V54" s="47">
        <f t="shared" si="12"/>
        <v>1595207</v>
      </c>
      <c r="W54" s="77"/>
      <c r="X54" s="161"/>
      <c r="Y54" s="161"/>
      <c r="Z54" s="161"/>
      <c r="AA54" s="161"/>
      <c r="AB54" s="111"/>
      <c r="AC54" s="113"/>
      <c r="AD54" s="33"/>
      <c r="AE54" s="73"/>
      <c r="AF54" s="36"/>
    </row>
    <row r="55" spans="1:32" s="77" customFormat="1" x14ac:dyDescent="0.3">
      <c r="A55" s="130" t="s">
        <v>99</v>
      </c>
      <c r="B55" s="146"/>
      <c r="C55" s="146"/>
      <c r="D55" s="146"/>
      <c r="E55" s="146"/>
      <c r="F55" s="146"/>
      <c r="G55" s="127"/>
      <c r="H55" s="127"/>
      <c r="I55" s="127"/>
      <c r="J55" s="127"/>
      <c r="K55" s="147"/>
      <c r="L55" s="147"/>
      <c r="M55" s="147"/>
      <c r="N55" s="147"/>
      <c r="R55" s="122"/>
      <c r="T55" s="122"/>
      <c r="X55" s="115"/>
      <c r="Y55" s="115"/>
      <c r="Z55" s="115"/>
      <c r="AA55" s="115"/>
      <c r="AB55" s="115"/>
      <c r="AC55" s="115"/>
    </row>
    <row r="56" spans="1:32" s="77" customFormat="1" x14ac:dyDescent="0.3">
      <c r="A56" s="120" t="s">
        <v>103</v>
      </c>
      <c r="C56" s="120"/>
      <c r="D56" s="128"/>
      <c r="F56" s="128"/>
      <c r="G56" s="128"/>
      <c r="H56" s="128"/>
      <c r="I56" s="120" t="s">
        <v>102</v>
      </c>
      <c r="K56" s="120"/>
      <c r="L56" s="128"/>
      <c r="M56" s="128"/>
      <c r="N56" s="147"/>
      <c r="Q56" s="133" t="s">
        <v>125</v>
      </c>
      <c r="X56" s="115"/>
      <c r="Y56" s="115"/>
      <c r="Z56" s="115"/>
      <c r="AA56" s="115"/>
      <c r="AB56" s="115"/>
      <c r="AC56" s="115"/>
    </row>
    <row r="57" spans="1:32" ht="15" customHeight="1" x14ac:dyDescent="0.3">
      <c r="A57" s="184" t="s">
        <v>0</v>
      </c>
      <c r="B57" s="184" t="s">
        <v>45</v>
      </c>
      <c r="C57" s="184"/>
      <c r="D57" s="184"/>
      <c r="E57" s="184"/>
      <c r="F57" s="184"/>
      <c r="G57" s="120"/>
      <c r="H57" s="120"/>
      <c r="I57" s="184" t="s">
        <v>0</v>
      </c>
      <c r="J57" s="184" t="s">
        <v>54</v>
      </c>
      <c r="K57" s="184"/>
      <c r="L57" s="184"/>
      <c r="M57" s="184"/>
      <c r="N57" s="184"/>
      <c r="O57" s="77"/>
      <c r="P57" s="77"/>
      <c r="Q57" s="184" t="s">
        <v>0</v>
      </c>
      <c r="R57" s="184" t="str">
        <f>+R3</f>
        <v>4T2023</v>
      </c>
      <c r="S57" s="184"/>
      <c r="T57" s="184"/>
      <c r="U57" s="184"/>
      <c r="V57" s="184"/>
      <c r="W57" s="77"/>
      <c r="X57" s="115"/>
      <c r="Y57" s="115"/>
      <c r="Z57" s="115"/>
      <c r="AA57" s="115"/>
      <c r="AB57" s="111"/>
      <c r="AC57" s="111"/>
    </row>
    <row r="58" spans="1:32" ht="26.4" x14ac:dyDescent="0.3">
      <c r="A58" s="184" t="s">
        <v>0</v>
      </c>
      <c r="B58" s="41" t="str">
        <f>+B35</f>
        <v>4T2022</v>
      </c>
      <c r="C58" s="41" t="str">
        <f t="shared" ref="C58:F58" si="13">+C35</f>
        <v>1T2023</v>
      </c>
      <c r="D58" s="41" t="str">
        <f t="shared" si="13"/>
        <v>2T2023</v>
      </c>
      <c r="E58" s="41" t="str">
        <f t="shared" si="13"/>
        <v>3T2023</v>
      </c>
      <c r="F58" s="41" t="str">
        <f t="shared" si="13"/>
        <v>4T2023</v>
      </c>
      <c r="G58" s="123"/>
      <c r="H58" s="123"/>
      <c r="I58" s="184"/>
      <c r="J58" s="108" t="str">
        <f>+J35</f>
        <v>4T2022</v>
      </c>
      <c r="K58" s="108" t="str">
        <f t="shared" ref="K58:N58" si="14">+K35</f>
        <v>1T2023</v>
      </c>
      <c r="L58" s="108" t="str">
        <f t="shared" si="14"/>
        <v>2T2023</v>
      </c>
      <c r="M58" s="108" t="str">
        <f t="shared" si="14"/>
        <v>3T2023</v>
      </c>
      <c r="N58" s="108" t="str">
        <f t="shared" si="14"/>
        <v>4T2023</v>
      </c>
      <c r="O58" s="123"/>
      <c r="P58" s="123"/>
      <c r="Q58" s="184"/>
      <c r="R58" s="41" t="s">
        <v>61</v>
      </c>
      <c r="S58" s="41" t="s">
        <v>62</v>
      </c>
      <c r="T58" s="41" t="s">
        <v>63</v>
      </c>
      <c r="U58" s="41" t="s">
        <v>64</v>
      </c>
      <c r="V58" s="41" t="s">
        <v>65</v>
      </c>
      <c r="W58" s="77"/>
      <c r="X58" s="115"/>
      <c r="Y58" s="115"/>
      <c r="Z58" s="115"/>
      <c r="AA58" s="115"/>
      <c r="AB58" s="111"/>
      <c r="AC58" s="111"/>
    </row>
    <row r="59" spans="1:32" x14ac:dyDescent="0.3">
      <c r="A59" s="46" t="s">
        <v>1</v>
      </c>
      <c r="B59" s="35">
        <v>0.1964887922899618</v>
      </c>
      <c r="C59" s="35">
        <v>0.19031613465184199</v>
      </c>
      <c r="D59" s="35">
        <v>0.19865963746103243</v>
      </c>
      <c r="E59" s="35">
        <v>0.21486348120534074</v>
      </c>
      <c r="F59" s="54">
        <v>0.2122846752803868</v>
      </c>
      <c r="G59" s="125"/>
      <c r="H59" s="125"/>
      <c r="I59" s="46" t="s">
        <v>1</v>
      </c>
      <c r="J59" s="35">
        <v>0.18526597590600366</v>
      </c>
      <c r="K59" s="35">
        <v>0.17166636817702427</v>
      </c>
      <c r="L59" s="35">
        <v>0.18390553645179483</v>
      </c>
      <c r="M59" s="54">
        <v>0.17729427950924989</v>
      </c>
      <c r="N59" s="54">
        <v>0.16898294941988729</v>
      </c>
      <c r="O59" s="114"/>
      <c r="P59" s="114"/>
      <c r="Q59" s="46" t="s">
        <v>1</v>
      </c>
      <c r="R59" s="35">
        <v>0.82129294408778697</v>
      </c>
      <c r="S59" s="35">
        <v>0.11173878891323479</v>
      </c>
      <c r="T59" s="35">
        <v>6.6584376236571208E-2</v>
      </c>
      <c r="U59" s="35">
        <v>3.8389076240705411E-4</v>
      </c>
      <c r="V59" s="145">
        <f>SUM(R59:U59)</f>
        <v>1</v>
      </c>
      <c r="W59" s="77"/>
      <c r="X59" s="115"/>
      <c r="Y59" s="115"/>
      <c r="Z59" s="115"/>
      <c r="AA59" s="115"/>
      <c r="AB59" s="111"/>
      <c r="AC59" s="111"/>
    </row>
    <row r="60" spans="1:32" x14ac:dyDescent="0.3">
      <c r="A60" s="46" t="s">
        <v>2</v>
      </c>
      <c r="B60" s="35">
        <v>3.3159042742446979E-2</v>
      </c>
      <c r="C60" s="35">
        <v>3.1642499701115268E-2</v>
      </c>
      <c r="D60" s="35">
        <v>3.2745289363754967E-2</v>
      </c>
      <c r="E60" s="35">
        <v>2.9614728965114672E-2</v>
      </c>
      <c r="F60" s="54">
        <v>2.9752878466556377E-2</v>
      </c>
      <c r="G60" s="125"/>
      <c r="H60" s="125"/>
      <c r="I60" s="46" t="s">
        <v>2</v>
      </c>
      <c r="J60" s="35">
        <v>3.0836349214218434E-2</v>
      </c>
      <c r="K60" s="35">
        <v>2.769486398821961E-2</v>
      </c>
      <c r="L60" s="35">
        <v>3.0099036321404097E-2</v>
      </c>
      <c r="M60" s="54">
        <v>2.6982159709825235E-2</v>
      </c>
      <c r="N60" s="54">
        <v>2.5397236537722957E-2</v>
      </c>
      <c r="O60" s="114"/>
      <c r="P60" s="114"/>
      <c r="Q60" s="46" t="s">
        <v>2</v>
      </c>
      <c r="R60" s="35">
        <v>0.79071678395347855</v>
      </c>
      <c r="S60" s="35">
        <v>0.11982217352829633</v>
      </c>
      <c r="T60" s="35">
        <v>8.8639332518646502E-2</v>
      </c>
      <c r="U60" s="35">
        <v>8.2170999957861021E-4</v>
      </c>
      <c r="V60" s="145">
        <f t="shared" ref="V60:V67" si="15">SUM(R60:U60)</f>
        <v>1</v>
      </c>
      <c r="W60" s="77"/>
      <c r="X60" s="115"/>
      <c r="Y60" s="115"/>
      <c r="Z60" s="115"/>
      <c r="AA60" s="115"/>
      <c r="AB60" s="111"/>
      <c r="AC60" s="111"/>
    </row>
    <row r="61" spans="1:32" x14ac:dyDescent="0.3">
      <c r="A61" s="46" t="s">
        <v>3</v>
      </c>
      <c r="B61" s="35">
        <v>2.8908131326413275E-2</v>
      </c>
      <c r="C61" s="35">
        <v>3.0664434993993839E-2</v>
      </c>
      <c r="D61" s="35">
        <v>3.0115439735396272E-2</v>
      </c>
      <c r="E61" s="35">
        <v>2.382465882262878E-2</v>
      </c>
      <c r="F61" s="54">
        <v>2.4011303862131999E-2</v>
      </c>
      <c r="G61" s="125"/>
      <c r="H61" s="125"/>
      <c r="I61" s="46" t="s">
        <v>3</v>
      </c>
      <c r="J61" s="35">
        <v>1.5744550757688429E-2</v>
      </c>
      <c r="K61" s="35">
        <v>1.2586313254930055E-2</v>
      </c>
      <c r="L61" s="35">
        <v>1.396697172036946E-2</v>
      </c>
      <c r="M61" s="54">
        <v>1.2473421492489796E-2</v>
      </c>
      <c r="N61" s="54">
        <v>1.4737274586686435E-2</v>
      </c>
      <c r="O61" s="114"/>
      <c r="P61" s="114"/>
      <c r="Q61" s="46" t="s">
        <v>3</v>
      </c>
      <c r="R61" s="35">
        <v>0.82513119076834718</v>
      </c>
      <c r="S61" s="35">
        <v>8.6155131451844502E-2</v>
      </c>
      <c r="T61" s="35">
        <v>8.7826018849698456E-2</v>
      </c>
      <c r="U61" s="35">
        <v>8.8765893010991307E-4</v>
      </c>
      <c r="V61" s="145">
        <f t="shared" si="15"/>
        <v>1</v>
      </c>
      <c r="W61" s="77"/>
      <c r="X61" s="115"/>
      <c r="Y61" s="115"/>
      <c r="Z61" s="115"/>
      <c r="AA61" s="115"/>
      <c r="AB61" s="111"/>
      <c r="AC61" s="111"/>
    </row>
    <row r="62" spans="1:32" x14ac:dyDescent="0.3">
      <c r="A62" s="46" t="s">
        <v>4</v>
      </c>
      <c r="B62" s="35">
        <v>2.7693769369202131E-2</v>
      </c>
      <c r="C62" s="35">
        <v>2.1263513859712046E-2</v>
      </c>
      <c r="D62" s="35">
        <v>2.2481552831777628E-2</v>
      </c>
      <c r="E62" s="35">
        <v>2.1959341691375797E-2</v>
      </c>
      <c r="F62" s="54">
        <v>2.1156501946142412E-2</v>
      </c>
      <c r="G62" s="125"/>
      <c r="H62" s="125"/>
      <c r="I62" s="46" t="s">
        <v>4</v>
      </c>
      <c r="J62" s="35">
        <v>3.3463883793565019E-2</v>
      </c>
      <c r="K62" s="35">
        <v>2.3307066244801306E-2</v>
      </c>
      <c r="L62" s="35">
        <v>2.4125320670269089E-2</v>
      </c>
      <c r="M62" s="54">
        <v>2.025651813023753E-2</v>
      </c>
      <c r="N62" s="54">
        <v>1.8484115004331867E-2</v>
      </c>
      <c r="O62" s="114"/>
      <c r="P62" s="114"/>
      <c r="Q62" s="46" t="s">
        <v>4</v>
      </c>
      <c r="R62" s="35">
        <v>0.82675042223473283</v>
      </c>
      <c r="S62" s="35">
        <v>0.12264067083469139</v>
      </c>
      <c r="T62" s="35">
        <v>5.0371862870010962E-2</v>
      </c>
      <c r="U62" s="35">
        <v>2.3704406056475748E-4</v>
      </c>
      <c r="V62" s="145">
        <f t="shared" si="15"/>
        <v>1</v>
      </c>
      <c r="W62" s="77"/>
      <c r="X62" s="115"/>
      <c r="Y62" s="115"/>
      <c r="Z62" s="115"/>
      <c r="AA62" s="115"/>
      <c r="AB62" s="111"/>
      <c r="AC62" s="111"/>
    </row>
    <row r="63" spans="1:32" x14ac:dyDescent="0.3">
      <c r="A63" s="46" t="s">
        <v>5</v>
      </c>
      <c r="B63" s="35">
        <v>3.2685931449138603E-2</v>
      </c>
      <c r="C63" s="35">
        <v>2.831434703648671E-2</v>
      </c>
      <c r="D63" s="35">
        <v>3.2528169389552421E-2</v>
      </c>
      <c r="E63" s="35">
        <v>3.419087341133626E-2</v>
      </c>
      <c r="F63" s="54">
        <v>3.2476662903309729E-2</v>
      </c>
      <c r="G63" s="125"/>
      <c r="H63" s="125"/>
      <c r="I63" s="46" t="s">
        <v>5</v>
      </c>
      <c r="J63" s="35">
        <v>6.8642275213590467E-2</v>
      </c>
      <c r="K63" s="35">
        <v>5.4708176626271067E-2</v>
      </c>
      <c r="L63" s="35">
        <v>5.8718289273389977E-2</v>
      </c>
      <c r="M63" s="54">
        <v>5.4430509284000589E-2</v>
      </c>
      <c r="N63" s="54">
        <v>4.5426532453264973E-2</v>
      </c>
      <c r="O63" s="114"/>
      <c r="P63" s="114"/>
      <c r="Q63" s="46" t="s">
        <v>5</v>
      </c>
      <c r="R63" s="35">
        <v>0.69450074314281851</v>
      </c>
      <c r="S63" s="35">
        <v>0.19634412338101029</v>
      </c>
      <c r="T63" s="35">
        <v>0.10890420213484664</v>
      </c>
      <c r="U63" s="35">
        <v>2.5093134132453144E-4</v>
      </c>
      <c r="V63" s="145">
        <f t="shared" si="15"/>
        <v>0.99999999999999989</v>
      </c>
      <c r="W63" s="77"/>
      <c r="X63" s="115"/>
      <c r="Y63" s="115"/>
      <c r="Z63" s="115"/>
      <c r="AA63" s="115"/>
      <c r="AB63" s="111"/>
      <c r="AC63" s="111"/>
    </row>
    <row r="64" spans="1:32" x14ac:dyDescent="0.3">
      <c r="A64" s="46" t="s">
        <v>6</v>
      </c>
      <c r="B64" s="35">
        <v>1.8405576267603092E-2</v>
      </c>
      <c r="C64" s="35">
        <v>1.7516353264675242E-2</v>
      </c>
      <c r="D64" s="35">
        <v>1.7474946089367352E-2</v>
      </c>
      <c r="E64" s="35">
        <v>1.4650497395117777E-2</v>
      </c>
      <c r="F64" s="54">
        <v>1.5532153507350457E-2</v>
      </c>
      <c r="G64" s="125"/>
      <c r="H64" s="125"/>
      <c r="I64" s="46" t="s">
        <v>6</v>
      </c>
      <c r="J64" s="35">
        <v>9.0765620610447333E-3</v>
      </c>
      <c r="K64" s="35">
        <v>8.8303185879449984E-3</v>
      </c>
      <c r="L64" s="35">
        <v>1.3700125538998962E-2</v>
      </c>
      <c r="M64" s="54">
        <v>8.6699944284625973E-3</v>
      </c>
      <c r="N64" s="54">
        <v>1.1030626736095605E-2</v>
      </c>
      <c r="O64" s="114"/>
      <c r="P64" s="114"/>
      <c r="Q64" s="46" t="s">
        <v>6</v>
      </c>
      <c r="R64" s="35">
        <v>0.83625943415264159</v>
      </c>
      <c r="S64" s="35">
        <v>9.9689227912983819E-2</v>
      </c>
      <c r="T64" s="35">
        <v>6.2315857448440086E-2</v>
      </c>
      <c r="U64" s="35">
        <v>1.7354804859345361E-3</v>
      </c>
      <c r="V64" s="145">
        <f t="shared" si="15"/>
        <v>1</v>
      </c>
      <c r="W64" s="77"/>
      <c r="X64" s="115"/>
      <c r="Y64" s="115"/>
      <c r="Z64" s="115"/>
      <c r="AA64" s="115"/>
      <c r="AB64" s="111"/>
      <c r="AC64" s="111"/>
    </row>
    <row r="65" spans="1:27" x14ac:dyDescent="0.3">
      <c r="A65" s="46" t="s">
        <v>7</v>
      </c>
      <c r="B65" s="35">
        <v>6.3380154592660207E-2</v>
      </c>
      <c r="C65" s="35">
        <v>6.2351340426864327E-2</v>
      </c>
      <c r="D65" s="35">
        <v>5.9075261619933414E-2</v>
      </c>
      <c r="E65" s="35">
        <v>5.8824816031474575E-2</v>
      </c>
      <c r="F65" s="54">
        <v>6.3182395764311464E-2</v>
      </c>
      <c r="G65" s="125"/>
      <c r="H65" s="125"/>
      <c r="I65" s="46" t="s">
        <v>7</v>
      </c>
      <c r="J65" s="35">
        <v>5.8665080230694229E-2</v>
      </c>
      <c r="K65" s="35">
        <v>5.9364615047857838E-2</v>
      </c>
      <c r="L65" s="35">
        <v>5.2392821837721135E-2</v>
      </c>
      <c r="M65" s="54">
        <v>6.0172603954654506E-2</v>
      </c>
      <c r="N65" s="54">
        <v>6.9345575691535447E-2</v>
      </c>
      <c r="O65" s="114"/>
      <c r="P65" s="114"/>
      <c r="Q65" s="46" t="s">
        <v>7</v>
      </c>
      <c r="R65" s="35">
        <v>0.73290736092232289</v>
      </c>
      <c r="S65" s="35">
        <v>0.15406443163440456</v>
      </c>
      <c r="T65" s="35">
        <v>0.11182767960789372</v>
      </c>
      <c r="U65" s="35">
        <v>1.2005278353788608E-3</v>
      </c>
      <c r="V65" s="145">
        <f t="shared" si="15"/>
        <v>1</v>
      </c>
      <c r="W65" s="77"/>
      <c r="X65" s="77"/>
      <c r="Y65" s="77"/>
      <c r="Z65" s="77"/>
      <c r="AA65" s="77"/>
    </row>
    <row r="66" spans="1:27" x14ac:dyDescent="0.3">
      <c r="A66" s="46" t="s">
        <v>8</v>
      </c>
      <c r="B66" s="35">
        <v>4.6550541693093861E-2</v>
      </c>
      <c r="C66" s="35">
        <v>5.1329610083516934E-2</v>
      </c>
      <c r="D66" s="35">
        <v>4.687157738945992E-2</v>
      </c>
      <c r="E66" s="35">
        <v>4.7321913135961048E-2</v>
      </c>
      <c r="F66" s="54">
        <v>4.9213048839429618E-2</v>
      </c>
      <c r="G66" s="125"/>
      <c r="H66" s="125"/>
      <c r="I66" s="46" t="s">
        <v>8</v>
      </c>
      <c r="J66" s="35">
        <v>5.1038619800703983E-2</v>
      </c>
      <c r="K66" s="35">
        <v>5.3713211151573043E-2</v>
      </c>
      <c r="L66" s="35">
        <v>4.8911692108024186E-2</v>
      </c>
      <c r="M66" s="54">
        <v>5.1701593004877935E-2</v>
      </c>
      <c r="N66" s="54">
        <v>5.3031859308151949E-2</v>
      </c>
      <c r="O66" s="114"/>
      <c r="P66" s="114"/>
      <c r="Q66" s="46" t="s">
        <v>8</v>
      </c>
      <c r="R66" s="35">
        <v>0.73697216737787397</v>
      </c>
      <c r="S66" s="35">
        <v>0.15126425068466975</v>
      </c>
      <c r="T66" s="35">
        <v>0.11029870708872046</v>
      </c>
      <c r="U66" s="35">
        <v>1.4648748487357493E-3</v>
      </c>
      <c r="V66" s="145">
        <f t="shared" si="15"/>
        <v>0.99999999999999989</v>
      </c>
      <c r="W66" s="77"/>
      <c r="X66" s="77"/>
      <c r="Y66" s="77"/>
      <c r="Z66" s="77"/>
      <c r="AA66" s="77"/>
    </row>
    <row r="67" spans="1:27" x14ac:dyDescent="0.3">
      <c r="A67" s="46" t="s">
        <v>9</v>
      </c>
      <c r="B67" s="35">
        <v>0.15855867353515979</v>
      </c>
      <c r="C67" s="35">
        <v>0.15705681087143403</v>
      </c>
      <c r="D67" s="35">
        <v>0.15853676554190382</v>
      </c>
      <c r="E67" s="35">
        <v>0.15366412808556534</v>
      </c>
      <c r="F67" s="54">
        <v>0.14647315364087546</v>
      </c>
      <c r="G67" s="125"/>
      <c r="H67" s="125"/>
      <c r="I67" s="46" t="s">
        <v>9</v>
      </c>
      <c r="J67" s="35">
        <v>0.14838960223423067</v>
      </c>
      <c r="K67" s="35">
        <v>0.15177700833781069</v>
      </c>
      <c r="L67" s="35">
        <v>0.16465622327747759</v>
      </c>
      <c r="M67" s="54">
        <v>0.14595722423732474</v>
      </c>
      <c r="N67" s="54">
        <v>0.13619921222568573</v>
      </c>
      <c r="O67" s="114"/>
      <c r="P67" s="114"/>
      <c r="Q67" s="46" t="s">
        <v>9</v>
      </c>
      <c r="R67" s="35">
        <v>0.78816631358199052</v>
      </c>
      <c r="S67" s="35">
        <v>0.13052577518135713</v>
      </c>
      <c r="T67" s="35">
        <v>8.0327833772014301E-2</v>
      </c>
      <c r="U67" s="35">
        <v>9.8007746463803463E-4</v>
      </c>
      <c r="V67" s="145">
        <f t="shared" si="15"/>
        <v>1</v>
      </c>
      <c r="W67" s="77"/>
      <c r="X67" s="77"/>
      <c r="Y67" s="77"/>
      <c r="Z67" s="77"/>
      <c r="AA67" s="77"/>
    </row>
    <row r="68" spans="1:27" x14ac:dyDescent="0.3">
      <c r="A68" s="46" t="s">
        <v>83</v>
      </c>
      <c r="B68" s="35">
        <v>6.9161909771101797E-4</v>
      </c>
      <c r="C68" s="35">
        <v>5.6474981924589955E-4</v>
      </c>
      <c r="D68" s="35">
        <v>6.9632559773835504E-4</v>
      </c>
      <c r="E68" s="35">
        <v>7.3819805853910609E-4</v>
      </c>
      <c r="F68" s="54">
        <v>6.2060911217164919E-4</v>
      </c>
      <c r="G68" s="125"/>
      <c r="H68" s="125"/>
      <c r="I68" s="46" t="s">
        <v>83</v>
      </c>
      <c r="J68" s="35">
        <v>1.4046568505940871E-4</v>
      </c>
      <c r="K68" s="35">
        <v>1.5421964857819433E-4</v>
      </c>
      <c r="L68" s="35">
        <v>6.671154534262443E-5</v>
      </c>
      <c r="M68" s="54">
        <v>1.1370484496344389E-4</v>
      </c>
      <c r="N68" s="54">
        <v>1.2504354194764247E-4</v>
      </c>
      <c r="O68" s="114"/>
      <c r="P68" s="114"/>
      <c r="Q68" s="46" t="s">
        <v>83</v>
      </c>
      <c r="R68" s="35">
        <v>0.87272727272727268</v>
      </c>
      <c r="S68" s="35">
        <v>2.8282828282828285E-2</v>
      </c>
      <c r="T68" s="35">
        <v>9.7979797979797986E-2</v>
      </c>
      <c r="U68" s="35">
        <v>1.0101010101010101E-3</v>
      </c>
      <c r="V68" s="145">
        <f t="shared" ref="V68:V76" si="16">SUM(R68:U68)</f>
        <v>0.99999999999999989</v>
      </c>
      <c r="W68" s="77"/>
      <c r="X68" s="77"/>
      <c r="Y68" s="77"/>
      <c r="Z68" s="77"/>
      <c r="AA68" s="77"/>
    </row>
    <row r="69" spans="1:27" x14ac:dyDescent="0.3">
      <c r="A69" s="46" t="s">
        <v>11</v>
      </c>
      <c r="B69" s="35">
        <v>0.10383826039426801</v>
      </c>
      <c r="C69" s="35">
        <v>0.10570272070502638</v>
      </c>
      <c r="D69" s="35">
        <v>0.11048194852971878</v>
      </c>
      <c r="E69" s="35">
        <v>0.11459226177049969</v>
      </c>
      <c r="F69" s="54">
        <v>0.11224687454355453</v>
      </c>
      <c r="G69" s="125"/>
      <c r="H69" s="125"/>
      <c r="I69" s="46" t="s">
        <v>11</v>
      </c>
      <c r="J69" s="35">
        <v>0.10358104870027927</v>
      </c>
      <c r="K69" s="35">
        <v>0.11880882733369152</v>
      </c>
      <c r="L69" s="35">
        <v>0.12555719302075943</v>
      </c>
      <c r="M69" s="54">
        <v>0.13369984195026549</v>
      </c>
      <c r="N69" s="54">
        <v>0.13556506283437983</v>
      </c>
      <c r="O69" s="114"/>
      <c r="P69" s="114"/>
      <c r="Q69" s="46" t="s">
        <v>11</v>
      </c>
      <c r="R69" s="35">
        <v>0.70544575191140246</v>
      </c>
      <c r="S69" s="35">
        <v>0.16953260693522174</v>
      </c>
      <c r="T69" s="35">
        <v>0.12480941822994912</v>
      </c>
      <c r="U69" s="35">
        <v>2.1222292342661835E-4</v>
      </c>
      <c r="V69" s="145">
        <f t="shared" si="16"/>
        <v>0.99999999999999989</v>
      </c>
      <c r="W69" s="77"/>
      <c r="X69" s="77"/>
      <c r="Y69" s="77"/>
      <c r="Z69" s="77"/>
      <c r="AA69" s="77"/>
    </row>
    <row r="70" spans="1:27" x14ac:dyDescent="0.3">
      <c r="A70" s="46" t="s">
        <v>12</v>
      </c>
      <c r="B70" s="35">
        <v>2.5799390498584533E-2</v>
      </c>
      <c r="C70" s="35">
        <v>2.7068709330327408E-2</v>
      </c>
      <c r="D70" s="35">
        <v>2.7737397887769528E-2</v>
      </c>
      <c r="E70" s="35">
        <v>3.0683749116554637E-2</v>
      </c>
      <c r="F70" s="54">
        <v>3.0502624424291018E-2</v>
      </c>
      <c r="G70" s="125"/>
      <c r="H70" s="125"/>
      <c r="I70" s="46" t="s">
        <v>12</v>
      </c>
      <c r="J70" s="35">
        <v>1.8702592831292449E-2</v>
      </c>
      <c r="K70" s="35">
        <v>2.3162796250970091E-2</v>
      </c>
      <c r="L70" s="35">
        <v>2.7697420689069618E-2</v>
      </c>
      <c r="M70" s="54">
        <v>3.4532161415397909E-2</v>
      </c>
      <c r="N70" s="54">
        <v>3.2377345682871712E-2</v>
      </c>
      <c r="O70" s="114"/>
      <c r="P70" s="114"/>
      <c r="Q70" s="46" t="s">
        <v>12</v>
      </c>
      <c r="R70" s="35">
        <v>0.69544576431419292</v>
      </c>
      <c r="S70" s="35">
        <v>0.14899913683258662</v>
      </c>
      <c r="T70" s="35">
        <v>0.1543836573636401</v>
      </c>
      <c r="U70" s="35">
        <v>1.1714414895803362E-3</v>
      </c>
      <c r="V70" s="145">
        <f t="shared" si="16"/>
        <v>1</v>
      </c>
      <c r="W70" s="77"/>
      <c r="X70" s="77"/>
      <c r="Y70" s="77"/>
      <c r="Z70" s="77"/>
      <c r="AA70" s="77"/>
    </row>
    <row r="71" spans="1:27" x14ac:dyDescent="0.3">
      <c r="A71" s="46" t="s">
        <v>13</v>
      </c>
      <c r="B71" s="35">
        <v>5.3666548066560439E-2</v>
      </c>
      <c r="C71" s="35">
        <v>5.3317051231689755E-2</v>
      </c>
      <c r="D71" s="35">
        <v>4.8441521818309123E-2</v>
      </c>
      <c r="E71" s="35">
        <v>5.0436015316242679E-2</v>
      </c>
      <c r="F71" s="54">
        <v>5.2872135089678016E-2</v>
      </c>
      <c r="G71" s="125"/>
      <c r="H71" s="125"/>
      <c r="I71" s="46" t="s">
        <v>13</v>
      </c>
      <c r="J71" s="35">
        <v>8.7510121792011633E-2</v>
      </c>
      <c r="K71" s="35">
        <v>8.8054444510775473E-2</v>
      </c>
      <c r="L71" s="35">
        <v>6.7390790167931147E-2</v>
      </c>
      <c r="M71" s="54">
        <v>8.1941396522905843E-2</v>
      </c>
      <c r="N71" s="54">
        <v>7.205187520654513E-2</v>
      </c>
      <c r="O71" s="114"/>
      <c r="P71" s="114"/>
      <c r="Q71" s="46" t="s">
        <v>13</v>
      </c>
      <c r="R71" s="35">
        <v>0.74949609921510041</v>
      </c>
      <c r="S71" s="35">
        <v>0.19129259443693533</v>
      </c>
      <c r="T71" s="35">
        <v>5.8191648289108631E-2</v>
      </c>
      <c r="U71" s="35">
        <v>1.0196580588556117E-3</v>
      </c>
      <c r="V71" s="145">
        <f t="shared" si="16"/>
        <v>1</v>
      </c>
      <c r="W71" s="77"/>
      <c r="X71" s="77"/>
      <c r="Y71" s="77"/>
      <c r="Z71" s="77"/>
      <c r="AA71" s="77"/>
    </row>
    <row r="72" spans="1:27" x14ac:dyDescent="0.3">
      <c r="A72" s="46" t="s">
        <v>14</v>
      </c>
      <c r="B72" s="35">
        <v>8.6881023467351454E-3</v>
      </c>
      <c r="C72" s="35">
        <v>7.8108543548928858E-3</v>
      </c>
      <c r="D72" s="35">
        <v>6.8315707859293411E-3</v>
      </c>
      <c r="E72" s="35">
        <v>6.6478836271771716E-3</v>
      </c>
      <c r="F72" s="54">
        <v>8.2935944990211296E-3</v>
      </c>
      <c r="G72" s="125"/>
      <c r="H72" s="125"/>
      <c r="I72" s="46" t="s">
        <v>14</v>
      </c>
      <c r="J72" s="35">
        <v>8.4031530414952153E-3</v>
      </c>
      <c r="K72" s="35">
        <v>8.0741448271744974E-3</v>
      </c>
      <c r="L72" s="35">
        <v>5.9737156511350063E-3</v>
      </c>
      <c r="M72" s="54">
        <v>6.3390451067119966E-3</v>
      </c>
      <c r="N72" s="54">
        <v>1.2236403747733585E-2</v>
      </c>
      <c r="O72" s="114"/>
      <c r="P72" s="114"/>
      <c r="Q72" s="46" t="s">
        <v>14</v>
      </c>
      <c r="R72" s="35">
        <v>0.66810279667422523</v>
      </c>
      <c r="S72" s="35">
        <v>0.20710506424792138</v>
      </c>
      <c r="T72" s="35">
        <v>0.1236583522297808</v>
      </c>
      <c r="U72" s="35">
        <v>1.1337868480725624E-3</v>
      </c>
      <c r="V72" s="145">
        <f t="shared" si="16"/>
        <v>1</v>
      </c>
      <c r="W72" s="77"/>
      <c r="X72" s="77"/>
      <c r="Y72" s="77"/>
      <c r="Z72" s="77"/>
      <c r="AA72" s="77"/>
    </row>
    <row r="73" spans="1:27" x14ac:dyDescent="0.3">
      <c r="A73" s="46" t="s">
        <v>15</v>
      </c>
      <c r="B73" s="35">
        <v>0.12019089460575778</v>
      </c>
      <c r="C73" s="35">
        <v>0.1302533973231314</v>
      </c>
      <c r="D73" s="35">
        <v>0.12515039412414253</v>
      </c>
      <c r="E73" s="35">
        <v>0.12183207087794989</v>
      </c>
      <c r="F73" s="54">
        <v>0.11694093619198009</v>
      </c>
      <c r="G73" s="125"/>
      <c r="H73" s="125"/>
      <c r="I73" s="46" t="s">
        <v>15</v>
      </c>
      <c r="J73" s="35">
        <v>0.10910052385437839</v>
      </c>
      <c r="K73" s="35">
        <v>0.12253497303643564</v>
      </c>
      <c r="L73" s="35">
        <v>0.10855787833027067</v>
      </c>
      <c r="M73" s="54">
        <v>0.11126019079672984</v>
      </c>
      <c r="N73" s="54">
        <v>0.10559927117478407</v>
      </c>
      <c r="O73" s="114"/>
      <c r="P73" s="114"/>
      <c r="Q73" s="46" t="s">
        <v>15</v>
      </c>
      <c r="R73" s="35">
        <v>0.77784448792516547</v>
      </c>
      <c r="S73" s="35">
        <v>0.12675761880511405</v>
      </c>
      <c r="T73" s="35">
        <v>9.3800423490310647E-2</v>
      </c>
      <c r="U73" s="35">
        <v>1.5974697794097939E-3</v>
      </c>
      <c r="V73" s="145">
        <f t="shared" si="16"/>
        <v>0.99999999999999989</v>
      </c>
      <c r="W73" s="77"/>
      <c r="X73" s="77"/>
      <c r="Y73" s="77"/>
      <c r="Z73" s="77"/>
      <c r="AA73" s="77"/>
    </row>
    <row r="74" spans="1:27" x14ac:dyDescent="0.3">
      <c r="A74" s="46" t="s">
        <v>16</v>
      </c>
      <c r="B74" s="35">
        <v>2.7494598538640429E-2</v>
      </c>
      <c r="C74" s="35">
        <v>3.0883047827250317E-2</v>
      </c>
      <c r="D74" s="35">
        <v>3.1087340685007094E-2</v>
      </c>
      <c r="E74" s="35">
        <v>3.2299582644690239E-2</v>
      </c>
      <c r="F74" s="54">
        <v>3.0969648453147459E-2</v>
      </c>
      <c r="G74" s="125"/>
      <c r="H74" s="125"/>
      <c r="I74" s="46" t="s">
        <v>16</v>
      </c>
      <c r="J74" s="35">
        <v>2.3317303719861848E-2</v>
      </c>
      <c r="K74" s="35">
        <v>2.6391459216365192E-2</v>
      </c>
      <c r="L74" s="35">
        <v>2.982006076815312E-2</v>
      </c>
      <c r="M74" s="54">
        <v>3.0688937655633505E-2</v>
      </c>
      <c r="N74" s="54">
        <v>3.0885754861067694E-2</v>
      </c>
      <c r="O74" s="114"/>
      <c r="P74" s="114"/>
      <c r="Q74" s="46" t="s">
        <v>16</v>
      </c>
      <c r="R74" s="35">
        <v>0.74086593931542621</v>
      </c>
      <c r="S74" s="35">
        <v>0.13999149849199441</v>
      </c>
      <c r="T74" s="35">
        <v>0.11894014533530352</v>
      </c>
      <c r="U74" s="35">
        <v>2.0241685727587393E-4</v>
      </c>
      <c r="V74" s="145">
        <f t="shared" si="16"/>
        <v>1</v>
      </c>
      <c r="W74" s="77"/>
      <c r="X74" s="77"/>
      <c r="Y74" s="77"/>
      <c r="Z74" s="77"/>
      <c r="AA74" s="77"/>
    </row>
    <row r="75" spans="1:27" x14ac:dyDescent="0.3">
      <c r="A75" s="46" t="s">
        <v>17</v>
      </c>
      <c r="B75" s="35">
        <v>1.3281922765548217E-2</v>
      </c>
      <c r="C75" s="35">
        <v>1.2827563434726422E-2</v>
      </c>
      <c r="D75" s="35">
        <v>1.236748776130678E-2</v>
      </c>
      <c r="E75" s="35">
        <v>1.1446171007681361E-2</v>
      </c>
      <c r="F75" s="54">
        <v>1.2785174588627057E-2</v>
      </c>
      <c r="G75" s="125"/>
      <c r="H75" s="125"/>
      <c r="I75" s="46" t="s">
        <v>17</v>
      </c>
      <c r="J75" s="35">
        <v>1.1642126485218052E-2</v>
      </c>
      <c r="K75" s="35">
        <v>9.8899568184983976E-3</v>
      </c>
      <c r="L75" s="35">
        <v>9.2425813729236032E-3</v>
      </c>
      <c r="M75" s="54">
        <v>9.4375021319658432E-3</v>
      </c>
      <c r="N75" s="54">
        <v>1.1990782504622145E-2</v>
      </c>
      <c r="O75" s="114"/>
      <c r="P75" s="114"/>
      <c r="Q75" s="46" t="s">
        <v>17</v>
      </c>
      <c r="R75" s="35">
        <v>0.7748958077960284</v>
      </c>
      <c r="S75" s="35">
        <v>0.13164991419465555</v>
      </c>
      <c r="T75" s="35">
        <v>9.2277518999754837E-2</v>
      </c>
      <c r="U75" s="35">
        <v>1.1767590095611671E-3</v>
      </c>
      <c r="V75" s="145">
        <f t="shared" si="16"/>
        <v>0.99999999999999989</v>
      </c>
      <c r="W75" s="77"/>
      <c r="X75" s="77"/>
      <c r="Y75" s="77"/>
      <c r="Z75" s="77"/>
      <c r="AA75" s="77"/>
    </row>
    <row r="76" spans="1:27" x14ac:dyDescent="0.3">
      <c r="A76" s="46" t="s">
        <v>18</v>
      </c>
      <c r="B76" s="35">
        <v>4.0518050420514727E-2</v>
      </c>
      <c r="C76" s="35">
        <v>4.1116861084069159E-2</v>
      </c>
      <c r="D76" s="35">
        <v>3.8717373387900253E-2</v>
      </c>
      <c r="E76" s="35">
        <v>3.2409628836750234E-2</v>
      </c>
      <c r="F76" s="54">
        <v>4.0685628887034725E-2</v>
      </c>
      <c r="G76" s="125"/>
      <c r="H76" s="125"/>
      <c r="I76" s="46" t="s">
        <v>18</v>
      </c>
      <c r="J76" s="35">
        <v>3.6479764678664088E-2</v>
      </c>
      <c r="K76" s="35">
        <v>3.9281236941078143E-2</v>
      </c>
      <c r="L76" s="35">
        <v>3.5217631254965465E-2</v>
      </c>
      <c r="M76" s="54">
        <v>3.4048915824303271E-2</v>
      </c>
      <c r="N76" s="54">
        <v>5.6533078482685933E-2</v>
      </c>
      <c r="O76" s="114"/>
      <c r="P76" s="114"/>
      <c r="Q76" s="46" t="s">
        <v>18</v>
      </c>
      <c r="R76" s="35">
        <v>0.66241410126036182</v>
      </c>
      <c r="S76" s="35">
        <v>0.19504791840004931</v>
      </c>
      <c r="T76" s="35">
        <v>0.1413823919139626</v>
      </c>
      <c r="U76" s="35">
        <v>1.155588425626329E-3</v>
      </c>
      <c r="V76" s="145">
        <f t="shared" si="16"/>
        <v>1</v>
      </c>
      <c r="W76" s="77"/>
      <c r="X76" s="77"/>
      <c r="Y76" s="77"/>
      <c r="Z76" s="77"/>
      <c r="AA76" s="77"/>
    </row>
    <row r="77" spans="1:27" x14ac:dyDescent="0.3">
      <c r="A77" s="47" t="s">
        <v>24</v>
      </c>
      <c r="B77" s="144">
        <f>SUM(B59:B76)</f>
        <v>1</v>
      </c>
      <c r="C77" s="144">
        <f t="shared" ref="C77:F77" si="17">SUM(C59:C76)</f>
        <v>1</v>
      </c>
      <c r="D77" s="144">
        <f t="shared" si="17"/>
        <v>1</v>
      </c>
      <c r="E77" s="144">
        <f t="shared" si="17"/>
        <v>1</v>
      </c>
      <c r="F77" s="144">
        <f t="shared" si="17"/>
        <v>1</v>
      </c>
      <c r="G77" s="125"/>
      <c r="H77" s="125"/>
      <c r="I77" s="47" t="s">
        <v>24</v>
      </c>
      <c r="J77" s="144">
        <f>SUM(J59:J76)</f>
        <v>1</v>
      </c>
      <c r="K77" s="144">
        <f t="shared" ref="K77:N77" si="18">SUM(K59:K76)</f>
        <v>1</v>
      </c>
      <c r="L77" s="144">
        <f t="shared" si="18"/>
        <v>1</v>
      </c>
      <c r="M77" s="144">
        <f t="shared" si="18"/>
        <v>1.0000000000000002</v>
      </c>
      <c r="N77" s="144">
        <f t="shared" si="18"/>
        <v>1</v>
      </c>
      <c r="O77" s="114"/>
      <c r="P77" s="114"/>
      <c r="Q77" s="47" t="s">
        <v>24</v>
      </c>
      <c r="R77" s="68">
        <v>0.76561349091371844</v>
      </c>
      <c r="S77" s="45">
        <v>0.14037175112696973</v>
      </c>
      <c r="T77" s="45">
        <v>9.3177249096825676E-2</v>
      </c>
      <c r="U77" s="45">
        <v>8.3750886248618516E-4</v>
      </c>
      <c r="V77" s="144">
        <f t="shared" ref="V77" si="19">SUM(R77:U77)</f>
        <v>1</v>
      </c>
      <c r="W77" s="77"/>
      <c r="X77" s="77"/>
      <c r="Y77" s="77"/>
      <c r="Z77" s="77"/>
      <c r="AA77" s="77"/>
    </row>
    <row r="78" spans="1:27" s="77" customFormat="1" x14ac:dyDescent="0.3">
      <c r="A78" s="130" t="s">
        <v>99</v>
      </c>
    </row>
    <row r="79" spans="1:27" s="77" customFormat="1" x14ac:dyDescent="0.3">
      <c r="A79" s="120" t="s">
        <v>110</v>
      </c>
      <c r="I79" s="120" t="s">
        <v>111</v>
      </c>
      <c r="Q79" s="120" t="s">
        <v>112</v>
      </c>
    </row>
    <row r="80" spans="1:27" s="77" customFormat="1" x14ac:dyDescent="0.3">
      <c r="A80" s="131" t="s">
        <v>47</v>
      </c>
      <c r="I80" s="132" t="s">
        <v>48</v>
      </c>
      <c r="K80" s="120"/>
      <c r="L80" s="128"/>
      <c r="M80" s="128"/>
      <c r="Q80" s="131" t="s">
        <v>49</v>
      </c>
    </row>
    <row r="81" spans="1:27" ht="15" customHeight="1" x14ac:dyDescent="0.3">
      <c r="A81" s="184" t="s">
        <v>0</v>
      </c>
      <c r="B81" s="185" t="s">
        <v>44</v>
      </c>
      <c r="C81" s="185"/>
      <c r="D81" s="185"/>
      <c r="E81" s="185"/>
      <c r="F81" s="185"/>
      <c r="G81" s="77"/>
      <c r="H81" s="77"/>
      <c r="I81" s="184" t="s">
        <v>0</v>
      </c>
      <c r="J81" s="184" t="s">
        <v>56</v>
      </c>
      <c r="K81" s="184"/>
      <c r="L81" s="184"/>
      <c r="M81" s="184"/>
      <c r="N81" s="184"/>
      <c r="O81" s="77"/>
      <c r="P81" s="77"/>
      <c r="Q81" s="184" t="s">
        <v>0</v>
      </c>
      <c r="R81" s="184" t="str">
        <f>+R3</f>
        <v>4T2023</v>
      </c>
      <c r="S81" s="184"/>
      <c r="T81" s="184"/>
      <c r="U81" s="184"/>
      <c r="V81" s="184"/>
      <c r="W81" s="77"/>
      <c r="X81" s="77"/>
      <c r="Y81" s="77"/>
      <c r="Z81" s="77"/>
      <c r="AA81" s="77"/>
    </row>
    <row r="82" spans="1:27" ht="26.4" x14ac:dyDescent="0.3">
      <c r="A82" s="184" t="s">
        <v>0</v>
      </c>
      <c r="B82" s="41" t="str">
        <f>+B58</f>
        <v>4T2022</v>
      </c>
      <c r="C82" s="41" t="str">
        <f t="shared" ref="C82:F82" si="20">+C58</f>
        <v>1T2023</v>
      </c>
      <c r="D82" s="41" t="str">
        <f t="shared" si="20"/>
        <v>2T2023</v>
      </c>
      <c r="E82" s="41" t="str">
        <f t="shared" si="20"/>
        <v>3T2023</v>
      </c>
      <c r="F82" s="41" t="str">
        <f t="shared" si="20"/>
        <v>4T2023</v>
      </c>
      <c r="G82" s="77"/>
      <c r="H82" s="77"/>
      <c r="I82" s="184"/>
      <c r="J82" s="108" t="str">
        <f>+J58</f>
        <v>4T2022</v>
      </c>
      <c r="K82" s="108" t="str">
        <f t="shared" ref="K82:N82" si="21">+K58</f>
        <v>1T2023</v>
      </c>
      <c r="L82" s="108" t="str">
        <f t="shared" si="21"/>
        <v>2T2023</v>
      </c>
      <c r="M82" s="108" t="str">
        <f t="shared" si="21"/>
        <v>3T2023</v>
      </c>
      <c r="N82" s="108" t="str">
        <f t="shared" si="21"/>
        <v>4T2023</v>
      </c>
      <c r="O82" s="77"/>
      <c r="P82" s="77"/>
      <c r="Q82" s="184"/>
      <c r="R82" s="41" t="s">
        <v>55</v>
      </c>
      <c r="S82" s="41" t="s">
        <v>56</v>
      </c>
      <c r="T82" s="41" t="s">
        <v>57</v>
      </c>
      <c r="U82" s="41" t="s">
        <v>58</v>
      </c>
      <c r="V82" s="41" t="s">
        <v>44</v>
      </c>
      <c r="W82" s="77"/>
      <c r="X82" s="77"/>
      <c r="Y82" s="77"/>
      <c r="Z82" s="77"/>
      <c r="AA82" s="77"/>
    </row>
    <row r="83" spans="1:27" x14ac:dyDescent="0.3">
      <c r="A83" s="150" t="s">
        <v>1</v>
      </c>
      <c r="B83" s="35">
        <v>5.8850863807796971E-2</v>
      </c>
      <c r="C83" s="35">
        <v>6.4403333446998973E-2</v>
      </c>
      <c r="D83" s="35">
        <v>5.9485038242057878E-2</v>
      </c>
      <c r="E83" s="54">
        <v>6.0323133187567622E-2</v>
      </c>
      <c r="F83" s="71">
        <v>6.4865724246255224E-2</v>
      </c>
      <c r="G83" s="114"/>
      <c r="H83" s="114"/>
      <c r="I83" s="46" t="s">
        <v>1</v>
      </c>
      <c r="J83" s="35">
        <v>8.6573835257196339E-3</v>
      </c>
      <c r="K83" s="35">
        <v>6.6478983513281447E-3</v>
      </c>
      <c r="L83" s="35">
        <v>5.8326735895524286E-3</v>
      </c>
      <c r="M83" s="54">
        <v>5.9843388212320542E-3</v>
      </c>
      <c r="N83" s="54">
        <v>7.248017469256407E-3</v>
      </c>
      <c r="O83" s="114"/>
      <c r="P83" s="114"/>
      <c r="Q83" s="46" t="s">
        <v>1</v>
      </c>
      <c r="R83" s="35">
        <v>5.3273761636593496E-2</v>
      </c>
      <c r="S83" s="85">
        <v>7.248017469256407E-3</v>
      </c>
      <c r="T83" s="35">
        <v>4.3190437880703371E-3</v>
      </c>
      <c r="U83" s="35">
        <v>2.4901352334980653E-5</v>
      </c>
      <c r="V83" s="71">
        <v>6.4865724246255224E-2</v>
      </c>
      <c r="W83" s="77"/>
      <c r="X83" s="77"/>
      <c r="Y83" s="77"/>
      <c r="Z83" s="77"/>
      <c r="AA83" s="77"/>
    </row>
    <row r="84" spans="1:27" x14ac:dyDescent="0.3">
      <c r="A84" s="150" t="s">
        <v>2</v>
      </c>
      <c r="B84" s="35">
        <v>5.4664272280015726E-2</v>
      </c>
      <c r="C84" s="35">
        <v>5.8975074513315837E-2</v>
      </c>
      <c r="D84" s="35">
        <v>5.4036520444961746E-2</v>
      </c>
      <c r="E84" s="54">
        <v>4.5850472452360569E-2</v>
      </c>
      <c r="F84" s="54">
        <v>5.0158946220377247E-2</v>
      </c>
      <c r="G84" s="114"/>
      <c r="H84" s="114"/>
      <c r="I84" s="46" t="s">
        <v>2</v>
      </c>
      <c r="J84" s="35">
        <v>7.9312286816351253E-3</v>
      </c>
      <c r="K84" s="35">
        <v>5.9069509331539424E-3</v>
      </c>
      <c r="L84" s="35">
        <v>5.260970868023092E-3</v>
      </c>
      <c r="M84" s="54">
        <v>5.022418867193742E-3</v>
      </c>
      <c r="N84" s="54">
        <v>6.0101539580145252E-3</v>
      </c>
      <c r="O84" s="114"/>
      <c r="P84" s="114"/>
      <c r="Q84" s="46" t="s">
        <v>2</v>
      </c>
      <c r="R84" s="35">
        <v>3.9661520641872186E-2</v>
      </c>
      <c r="S84" s="85">
        <v>6.0101539580145252E-3</v>
      </c>
      <c r="T84" s="35">
        <v>4.4460555128129258E-3</v>
      </c>
      <c r="U84" s="35">
        <v>4.1216107677609721E-5</v>
      </c>
      <c r="V84" s="54">
        <v>5.0158946220377247E-2</v>
      </c>
      <c r="W84" s="77"/>
      <c r="X84" s="77"/>
      <c r="Y84" s="77"/>
      <c r="Z84" s="77"/>
      <c r="AA84" s="77"/>
    </row>
    <row r="85" spans="1:27" x14ac:dyDescent="0.3">
      <c r="A85" s="151" t="s">
        <v>3</v>
      </c>
      <c r="B85" s="35">
        <v>6.1012821820902632E-2</v>
      </c>
      <c r="C85" s="35">
        <v>7.3372637589871711E-2</v>
      </c>
      <c r="D85" s="35">
        <v>6.3750426639144195E-2</v>
      </c>
      <c r="E85" s="54">
        <v>4.7311320050438622E-2</v>
      </c>
      <c r="F85" s="54">
        <v>5.1963750322204287E-2</v>
      </c>
      <c r="G85" s="114"/>
      <c r="H85" s="114"/>
      <c r="I85" s="46" t="s">
        <v>3</v>
      </c>
      <c r="J85" s="35">
        <v>5.1845049824847805E-3</v>
      </c>
      <c r="K85" s="35">
        <v>3.4463875592220155E-3</v>
      </c>
      <c r="L85" s="35">
        <v>3.1316333038255424E-3</v>
      </c>
      <c r="M85" s="54">
        <v>2.9779962184605904E-3</v>
      </c>
      <c r="N85" s="72">
        <v>4.4769437397403373E-3</v>
      </c>
      <c r="O85" s="114"/>
      <c r="P85" s="114"/>
      <c r="Q85" s="46" t="s">
        <v>3</v>
      </c>
      <c r="R85" s="35">
        <v>4.2876911180149503E-2</v>
      </c>
      <c r="S85" s="85">
        <v>4.4769437397403373E-3</v>
      </c>
      <c r="T85" s="35">
        <v>4.5637693152989376E-3</v>
      </c>
      <c r="U85" s="35">
        <v>4.6126087015506507E-5</v>
      </c>
      <c r="V85" s="54">
        <v>5.1963750322204287E-2</v>
      </c>
      <c r="W85" s="77"/>
      <c r="X85" s="77"/>
      <c r="Y85" s="77"/>
      <c r="Z85" s="77"/>
      <c r="AA85" s="77"/>
    </row>
    <row r="86" spans="1:27" x14ac:dyDescent="0.3">
      <c r="A86" s="150" t="s">
        <v>4</v>
      </c>
      <c r="B86" s="35">
        <v>5.8542520823369588E-2</v>
      </c>
      <c r="C86" s="35">
        <v>5.0801673530899934E-2</v>
      </c>
      <c r="D86" s="35">
        <v>4.7502385434664882E-2</v>
      </c>
      <c r="E86" s="54">
        <v>4.3520549225619508E-2</v>
      </c>
      <c r="F86" s="54">
        <v>4.5639321029058572E-2</v>
      </c>
      <c r="G86" s="114"/>
      <c r="H86" s="114"/>
      <c r="I86" s="46" t="s">
        <v>4</v>
      </c>
      <c r="J86" s="35">
        <v>1.1036760588136709E-2</v>
      </c>
      <c r="K86" s="35">
        <v>6.372311659766163E-3</v>
      </c>
      <c r="L86" s="35">
        <v>5.3992939384849671E-3</v>
      </c>
      <c r="M86" s="54">
        <v>4.8265856410770478E-3</v>
      </c>
      <c r="N86" s="54">
        <v>5.5972369474435813E-3</v>
      </c>
      <c r="O86" s="114"/>
      <c r="P86" s="114"/>
      <c r="Q86" s="46" t="s">
        <v>4</v>
      </c>
      <c r="R86" s="35">
        <v>3.7732327931280694E-2</v>
      </c>
      <c r="S86" s="85">
        <v>5.5972369474435813E-3</v>
      </c>
      <c r="T86" s="35">
        <v>2.2989376203561458E-3</v>
      </c>
      <c r="U86" s="35">
        <v>1.0818529978146569E-5</v>
      </c>
      <c r="V86" s="54">
        <v>4.5639321029058572E-2</v>
      </c>
      <c r="W86" s="77"/>
      <c r="X86" s="77"/>
      <c r="Y86" s="77"/>
      <c r="Z86" s="77"/>
      <c r="AA86" s="77"/>
    </row>
    <row r="87" spans="1:27" x14ac:dyDescent="0.3">
      <c r="A87" s="150" t="s">
        <v>5</v>
      </c>
      <c r="B87" s="35">
        <v>4.1267970813754579E-2</v>
      </c>
      <c r="C87" s="35">
        <v>4.0396927120645763E-2</v>
      </c>
      <c r="D87" s="35">
        <v>4.1042175256361627E-2</v>
      </c>
      <c r="E87" s="54">
        <v>4.0466028339648651E-2</v>
      </c>
      <c r="F87" s="72">
        <v>4.183435832504296E-2</v>
      </c>
      <c r="G87" s="114"/>
      <c r="H87" s="114"/>
      <c r="I87" s="46" t="s">
        <v>5</v>
      </c>
      <c r="J87" s="35">
        <v>1.3521343621978552E-2</v>
      </c>
      <c r="K87" s="35">
        <v>8.9322410283651649E-3</v>
      </c>
      <c r="L87" s="35">
        <v>7.8472755802380285E-3</v>
      </c>
      <c r="M87" s="54">
        <v>7.7450272944663582E-3</v>
      </c>
      <c r="N87" s="54">
        <v>8.2139304125376303E-3</v>
      </c>
      <c r="O87" s="114"/>
      <c r="P87" s="114"/>
      <c r="Q87" s="46" t="s">
        <v>5</v>
      </c>
      <c r="R87" s="35">
        <v>2.9053992945645292E-2</v>
      </c>
      <c r="S87" s="85">
        <v>8.2139304125376303E-3</v>
      </c>
      <c r="T87" s="35">
        <v>4.555937415212083E-3</v>
      </c>
      <c r="U87" s="35">
        <v>1.0497551647954108E-5</v>
      </c>
      <c r="V87" s="72">
        <v>4.183435832504296E-2</v>
      </c>
      <c r="W87" s="77"/>
      <c r="X87" s="77"/>
      <c r="Y87" s="77"/>
      <c r="Z87" s="77"/>
      <c r="AA87" s="77"/>
    </row>
    <row r="88" spans="1:27" x14ac:dyDescent="0.3">
      <c r="A88" s="150" t="s">
        <v>6</v>
      </c>
      <c r="B88" s="35">
        <v>6.483583851777848E-2</v>
      </c>
      <c r="C88" s="35">
        <v>6.9808756497491756E-2</v>
      </c>
      <c r="D88" s="35">
        <v>6.1658692257305595E-2</v>
      </c>
      <c r="E88" s="54">
        <v>4.8530873505910697E-2</v>
      </c>
      <c r="F88" s="54">
        <v>5.6006636618037314E-2</v>
      </c>
      <c r="G88" s="114"/>
      <c r="H88" s="114"/>
      <c r="I88" s="46" t="s">
        <v>6</v>
      </c>
      <c r="J88" s="35">
        <v>4.9884201444076112E-3</v>
      </c>
      <c r="K88" s="35">
        <v>4.0272537305982795E-3</v>
      </c>
      <c r="L88" s="35">
        <v>5.1200921117943443E-3</v>
      </c>
      <c r="M88" s="54">
        <v>3.4529057617110111E-3</v>
      </c>
      <c r="N88" s="54">
        <v>5.5832583624551872E-3</v>
      </c>
      <c r="O88" s="114"/>
      <c r="P88" s="114"/>
      <c r="Q88" s="46" t="s">
        <v>6</v>
      </c>
      <c r="R88" s="35">
        <v>4.6836078246992499E-2</v>
      </c>
      <c r="S88" s="85">
        <v>5.5832583624551872E-3</v>
      </c>
      <c r="T88" s="35">
        <v>3.4901015836561978E-3</v>
      </c>
      <c r="U88" s="35">
        <v>9.7198424933430376E-5</v>
      </c>
      <c r="V88" s="54">
        <v>5.6006636618037314E-2</v>
      </c>
      <c r="W88" s="77"/>
      <c r="X88" s="77"/>
      <c r="Y88" s="77"/>
      <c r="Z88" s="77"/>
      <c r="AA88" s="77"/>
    </row>
    <row r="89" spans="1:27" x14ac:dyDescent="0.3">
      <c r="A89" s="150" t="s">
        <v>7</v>
      </c>
      <c r="B89" s="35">
        <v>4.7519058607483296E-2</v>
      </c>
      <c r="C89" s="35">
        <v>5.2870202932524139E-2</v>
      </c>
      <c r="D89" s="35">
        <v>4.4351560081136374E-2</v>
      </c>
      <c r="E89" s="54">
        <v>4.1447418482056082E-2</v>
      </c>
      <c r="F89" s="54">
        <v>4.8389597981626273E-2</v>
      </c>
      <c r="G89" s="114"/>
      <c r="H89" s="114"/>
      <c r="I89" s="46" t="s">
        <v>7</v>
      </c>
      <c r="J89" s="35">
        <v>6.8623068466008626E-3</v>
      </c>
      <c r="K89" s="35">
        <v>5.7604876791312295E-3</v>
      </c>
      <c r="L89" s="35">
        <v>4.1662929107914651E-3</v>
      </c>
      <c r="M89" s="54">
        <v>5.0972493924621972E-3</v>
      </c>
      <c r="N89" s="54">
        <v>7.4551159100565804E-3</v>
      </c>
      <c r="O89" s="114"/>
      <c r="P89" s="114"/>
      <c r="Q89" s="46" t="s">
        <v>7</v>
      </c>
      <c r="R89" s="35">
        <v>3.5465092552805874E-2</v>
      </c>
      <c r="S89" s="85">
        <v>7.4551159100565804E-3</v>
      </c>
      <c r="T89" s="35">
        <v>5.4112964594440829E-3</v>
      </c>
      <c r="U89" s="35">
        <v>5.8093059319735079E-5</v>
      </c>
      <c r="V89" s="54">
        <v>4.8389597981626273E-2</v>
      </c>
      <c r="W89" s="77"/>
      <c r="X89" s="77"/>
      <c r="Y89" s="77"/>
      <c r="Z89" s="77"/>
      <c r="AA89" s="77"/>
    </row>
    <row r="90" spans="1:27" x14ac:dyDescent="0.3">
      <c r="A90" s="150" t="s">
        <v>8</v>
      </c>
      <c r="B90" s="35">
        <v>4.9196118261419265E-2</v>
      </c>
      <c r="C90" s="35">
        <v>6.134191302785974E-2</v>
      </c>
      <c r="D90" s="35">
        <v>4.9574990946773825E-2</v>
      </c>
      <c r="E90" s="54">
        <v>4.694262372333869E-2</v>
      </c>
      <c r="F90" s="54">
        <v>5.313108261390985E-2</v>
      </c>
      <c r="G90" s="114"/>
      <c r="H90" s="114"/>
      <c r="I90" s="46" t="s">
        <v>8</v>
      </c>
      <c r="J90" s="35">
        <v>8.4155198698639376E-3</v>
      </c>
      <c r="K90" s="35">
        <v>7.3457624604800426E-3</v>
      </c>
      <c r="L90" s="35">
        <v>5.4794948673473065E-3</v>
      </c>
      <c r="M90" s="54">
        <v>6.1660800505545336E-3</v>
      </c>
      <c r="N90" s="54">
        <v>8.0368333996583587E-3</v>
      </c>
      <c r="O90" s="114"/>
      <c r="P90" s="114"/>
      <c r="Q90" s="46" t="s">
        <v>8</v>
      </c>
      <c r="R90" s="35">
        <v>3.9156129109106021E-2</v>
      </c>
      <c r="S90" s="85">
        <v>8.0368333996583587E-3</v>
      </c>
      <c r="T90" s="35">
        <v>5.8602897185382509E-3</v>
      </c>
      <c r="U90" s="35">
        <v>7.7830386607217789E-5</v>
      </c>
      <c r="V90" s="54">
        <v>5.313108261390985E-2</v>
      </c>
      <c r="W90" s="77"/>
      <c r="X90" s="77"/>
      <c r="Y90" s="77"/>
      <c r="Z90" s="77"/>
      <c r="AA90" s="77"/>
    </row>
    <row r="91" spans="1:27" x14ac:dyDescent="0.3">
      <c r="A91" s="150" t="s">
        <v>9</v>
      </c>
      <c r="B91" s="35">
        <v>5.4230448044429669E-2</v>
      </c>
      <c r="C91" s="35">
        <v>6.0718756004471457E-2</v>
      </c>
      <c r="D91" s="35">
        <v>5.4233217271495701E-2</v>
      </c>
      <c r="E91" s="54">
        <v>4.9319193997297707E-2</v>
      </c>
      <c r="F91" s="54">
        <v>5.1183605123815014E-2</v>
      </c>
      <c r="G91" s="114"/>
      <c r="H91" s="114"/>
      <c r="I91" s="46" t="s">
        <v>9</v>
      </c>
      <c r="J91" s="35">
        <v>7.9183116302489285E-3</v>
      </c>
      <c r="K91" s="35">
        <v>6.7148836499879277E-3</v>
      </c>
      <c r="L91" s="35">
        <v>5.966069217390158E-3</v>
      </c>
      <c r="M91" s="54">
        <v>5.6320854906394798E-3</v>
      </c>
      <c r="N91" s="54">
        <v>6.6807797353624371E-3</v>
      </c>
      <c r="O91" s="114"/>
      <c r="P91" s="114"/>
      <c r="Q91" s="46" t="s">
        <v>9</v>
      </c>
      <c r="R91" s="35">
        <v>4.0341193366273564E-2</v>
      </c>
      <c r="S91" s="85">
        <v>6.6807797353624371E-3</v>
      </c>
      <c r="T91" s="35">
        <v>4.1114681242382317E-3</v>
      </c>
      <c r="U91" s="35">
        <v>5.0163897940782941E-5</v>
      </c>
      <c r="V91" s="54">
        <v>5.1183605123815014E-2</v>
      </c>
      <c r="W91" s="77"/>
      <c r="X91" s="77"/>
      <c r="Y91" s="77"/>
      <c r="Z91" s="77"/>
      <c r="AA91" s="77"/>
    </row>
    <row r="92" spans="1:27" x14ac:dyDescent="0.3">
      <c r="A92" s="150" t="s">
        <v>83</v>
      </c>
      <c r="B92" s="35">
        <v>1.6745739434421623E-2</v>
      </c>
      <c r="C92" s="35">
        <v>1.5480166037264754E-2</v>
      </c>
      <c r="D92" s="35">
        <v>1.6897105357504716E-2</v>
      </c>
      <c r="E92" s="54">
        <v>1.6811431773606052E-2</v>
      </c>
      <c r="F92" s="72">
        <v>1.5399692006159876E-2</v>
      </c>
      <c r="G92" s="114"/>
      <c r="H92" s="114"/>
      <c r="I92" s="46" t="s">
        <v>83</v>
      </c>
      <c r="J92" s="35">
        <v>5.3061988888195271E-4</v>
      </c>
      <c r="K92" s="35">
        <v>4.8375518866452356E-4</v>
      </c>
      <c r="L92" s="35">
        <v>1.7146509126619177E-4</v>
      </c>
      <c r="M92" s="54">
        <v>3.1132281062233428E-4</v>
      </c>
      <c r="N92" s="72">
        <v>4.3554684461866318E-4</v>
      </c>
      <c r="O92" s="114"/>
      <c r="P92" s="114"/>
      <c r="Q92" s="46" t="s">
        <v>83</v>
      </c>
      <c r="R92" s="35">
        <v>1.3439731205375893E-2</v>
      </c>
      <c r="S92" s="85">
        <v>4.3554684461866318E-4</v>
      </c>
      <c r="T92" s="35">
        <v>1.5088587117146545E-3</v>
      </c>
      <c r="U92" s="35">
        <v>1.5555244450666543E-5</v>
      </c>
      <c r="V92" s="72">
        <v>1.5399692006159876E-2</v>
      </c>
      <c r="W92" s="77"/>
      <c r="X92" s="77"/>
      <c r="Y92" s="77"/>
      <c r="Z92" s="77"/>
      <c r="AA92" s="77"/>
    </row>
    <row r="93" spans="1:27" x14ac:dyDescent="0.3">
      <c r="A93" s="150" t="s">
        <v>11</v>
      </c>
      <c r="B93" s="35">
        <v>4.4213114799089931E-2</v>
      </c>
      <c r="C93" s="35">
        <v>5.0850312422544813E-2</v>
      </c>
      <c r="D93" s="35">
        <v>4.7017130066638949E-2</v>
      </c>
      <c r="E93" s="54">
        <v>4.5725814216020386E-2</v>
      </c>
      <c r="F93" s="54">
        <v>4.8743976318513169E-2</v>
      </c>
      <c r="G93" s="114"/>
      <c r="H93" s="114"/>
      <c r="I93" s="46" t="s">
        <v>11</v>
      </c>
      <c r="J93" s="35">
        <v>6.8809744021824147E-3</v>
      </c>
      <c r="K93" s="35">
        <v>6.5406751832563972E-3</v>
      </c>
      <c r="L93" s="35">
        <v>5.6595402330900631E-3</v>
      </c>
      <c r="M93" s="54">
        <v>6.4141220327832904E-3</v>
      </c>
      <c r="N93" s="54">
        <v>8.2636933776662497E-3</v>
      </c>
      <c r="O93" s="114"/>
      <c r="P93" s="114"/>
      <c r="Q93" s="46" t="s">
        <v>11</v>
      </c>
      <c r="R93" s="35">
        <v>3.4386231025165116E-2</v>
      </c>
      <c r="S93" s="85">
        <v>8.2636933776662497E-3</v>
      </c>
      <c r="T93" s="35">
        <v>6.0837073265280458E-3</v>
      </c>
      <c r="U93" s="35">
        <v>1.0344589153752718E-5</v>
      </c>
      <c r="V93" s="54">
        <v>4.8743976318513169E-2</v>
      </c>
      <c r="W93" s="77"/>
      <c r="X93" s="77"/>
      <c r="Y93" s="77"/>
      <c r="Z93" s="77"/>
      <c r="AA93" s="77"/>
    </row>
    <row r="94" spans="1:27" x14ac:dyDescent="0.3">
      <c r="A94" s="150" t="s">
        <v>12</v>
      </c>
      <c r="B94" s="35">
        <v>5.1979725491571122E-2</v>
      </c>
      <c r="C94" s="35">
        <v>6.1685742234630782E-2</v>
      </c>
      <c r="D94" s="35">
        <v>5.5976292393809683E-2</v>
      </c>
      <c r="E94" s="54">
        <v>5.8099669322013062E-2</v>
      </c>
      <c r="F94" s="71">
        <v>6.2773824329275529E-2</v>
      </c>
      <c r="G94" s="114"/>
      <c r="H94" s="114"/>
      <c r="I94" s="46" t="s">
        <v>12</v>
      </c>
      <c r="J94" s="35">
        <v>5.8789840928482103E-3</v>
      </c>
      <c r="K94" s="35">
        <v>6.0405244462203907E-3</v>
      </c>
      <c r="L94" s="35">
        <v>5.9204198092294765E-3</v>
      </c>
      <c r="M94" s="54">
        <v>7.861205842193476E-3</v>
      </c>
      <c r="N94" s="71">
        <v>9.3532456407424795E-3</v>
      </c>
      <c r="O94" s="114"/>
      <c r="P94" s="114"/>
      <c r="Q94" s="46" t="s">
        <v>12</v>
      </c>
      <c r="R94" s="35">
        <v>4.3655790239597904E-2</v>
      </c>
      <c r="S94" s="85">
        <v>9.3532456407424795E-3</v>
      </c>
      <c r="T94" s="35">
        <v>9.6912525866562089E-3</v>
      </c>
      <c r="U94" s="35">
        <v>7.3535862278940883E-5</v>
      </c>
      <c r="V94" s="71">
        <v>6.2773824329275529E-2</v>
      </c>
      <c r="W94" s="77"/>
      <c r="X94" s="77"/>
      <c r="Y94" s="77"/>
      <c r="Z94" s="77"/>
      <c r="AA94" s="77"/>
    </row>
    <row r="95" spans="1:27" x14ac:dyDescent="0.3">
      <c r="A95" s="151" t="s">
        <v>13</v>
      </c>
      <c r="B95" s="35">
        <v>4.4582164028736916E-2</v>
      </c>
      <c r="C95" s="35">
        <v>5.0106603533833581E-2</v>
      </c>
      <c r="D95" s="35">
        <v>4.0314557366357223E-2</v>
      </c>
      <c r="E95" s="54">
        <v>3.9403119291236195E-2</v>
      </c>
      <c r="F95" s="72">
        <v>4.4987030665023117E-2</v>
      </c>
      <c r="G95" s="114"/>
      <c r="H95" s="114"/>
      <c r="I95" s="46" t="s">
        <v>13</v>
      </c>
      <c r="J95" s="35">
        <v>1.1342053788814621E-2</v>
      </c>
      <c r="K95" s="35">
        <v>9.4699249628827087E-3</v>
      </c>
      <c r="L95" s="35">
        <v>5.9404511471133053E-3</v>
      </c>
      <c r="M95" s="54">
        <v>7.6965016241524794E-3</v>
      </c>
      <c r="N95" s="71">
        <v>8.6056858119262416E-3</v>
      </c>
      <c r="O95" s="114"/>
      <c r="P95" s="114"/>
      <c r="Q95" s="46" t="s">
        <v>13</v>
      </c>
      <c r="R95" s="35">
        <v>3.371760399870493E-2</v>
      </c>
      <c r="S95" s="85">
        <v>8.6056858119262416E-3</v>
      </c>
      <c r="T95" s="35">
        <v>2.6178694660303702E-3</v>
      </c>
      <c r="U95" s="35">
        <v>4.5871388361575349E-5</v>
      </c>
      <c r="V95" s="54">
        <v>4.4987030665023117E-2</v>
      </c>
      <c r="W95" s="77"/>
      <c r="X95" s="77"/>
      <c r="Y95" s="77"/>
      <c r="Z95" s="77"/>
      <c r="AA95" s="77"/>
    </row>
    <row r="96" spans="1:27" x14ac:dyDescent="0.3">
      <c r="A96" s="151" t="s">
        <v>14</v>
      </c>
      <c r="B96" s="35">
        <v>5.3343095158003048E-2</v>
      </c>
      <c r="C96" s="35">
        <v>5.4244686234817811E-2</v>
      </c>
      <c r="D96" s="35">
        <v>4.1993247912183375E-2</v>
      </c>
      <c r="E96" s="54">
        <v>3.8349769136440164E-2</v>
      </c>
      <c r="F96" s="54">
        <v>5.209543347889603E-2</v>
      </c>
      <c r="G96" s="114"/>
      <c r="H96" s="114"/>
      <c r="I96" s="46" t="s">
        <v>14</v>
      </c>
      <c r="J96" s="35">
        <v>8.0495478560262783E-3</v>
      </c>
      <c r="K96" s="35">
        <v>6.4168459008097168E-3</v>
      </c>
      <c r="L96" s="35">
        <v>3.8893605259521036E-3</v>
      </c>
      <c r="M96" s="54">
        <v>4.3964623264580284E-3</v>
      </c>
      <c r="N96" s="71">
        <v>1.0789228097670078E-2</v>
      </c>
      <c r="O96" s="114"/>
      <c r="P96" s="114"/>
      <c r="Q96" s="46" t="s">
        <v>14</v>
      </c>
      <c r="R96" s="35">
        <v>3.48051048012065E-2</v>
      </c>
      <c r="S96" s="85">
        <v>1.0789228097670078E-2</v>
      </c>
      <c r="T96" s="35">
        <v>6.4420354626964407E-3</v>
      </c>
      <c r="U96" s="35">
        <v>5.9065117323011377E-5</v>
      </c>
      <c r="V96" s="54">
        <v>5.209543347889603E-2</v>
      </c>
      <c r="W96" s="77"/>
      <c r="X96" s="77"/>
      <c r="Y96" s="77"/>
      <c r="Z96" s="77"/>
      <c r="AA96" s="77"/>
    </row>
    <row r="97" spans="1:27" x14ac:dyDescent="0.3">
      <c r="A97" s="150" t="s">
        <v>15</v>
      </c>
      <c r="B97" s="35">
        <v>5.4023891639316902E-2</v>
      </c>
      <c r="C97" s="35">
        <v>6.6150058171943776E-2</v>
      </c>
      <c r="D97" s="35">
        <v>5.6213955055842611E-2</v>
      </c>
      <c r="E97" s="54">
        <v>5.1330823663848661E-2</v>
      </c>
      <c r="F97" s="54">
        <v>5.3643884778301468E-2</v>
      </c>
      <c r="G97" s="114"/>
      <c r="H97" s="114"/>
      <c r="I97" s="46" t="s">
        <v>15</v>
      </c>
      <c r="J97" s="35">
        <v>7.6509799558695368E-3</v>
      </c>
      <c r="K97" s="35">
        <v>7.1214371130062289E-3</v>
      </c>
      <c r="L97" s="35">
        <v>5.1647348442442923E-3</v>
      </c>
      <c r="M97" s="54">
        <v>5.6358130142643379E-3</v>
      </c>
      <c r="N97" s="54">
        <v>6.7997710979533967E-3</v>
      </c>
      <c r="O97" s="114"/>
      <c r="P97" s="114"/>
      <c r="Q97" s="46" t="s">
        <v>15</v>
      </c>
      <c r="R97" s="35">
        <v>4.1726600085694482E-2</v>
      </c>
      <c r="S97" s="85">
        <v>6.7997710979533967E-3</v>
      </c>
      <c r="T97" s="35">
        <v>5.0318191098701068E-3</v>
      </c>
      <c r="U97" s="35">
        <v>8.569448478347764E-5</v>
      </c>
      <c r="V97" s="54">
        <v>5.3643884778301468E-2</v>
      </c>
      <c r="W97" s="77"/>
      <c r="X97" s="77"/>
      <c r="Y97" s="77"/>
      <c r="Z97" s="77"/>
      <c r="AA97" s="77"/>
    </row>
    <row r="98" spans="1:27" x14ac:dyDescent="0.3">
      <c r="A98" s="151" t="s">
        <v>16</v>
      </c>
      <c r="B98" s="35">
        <v>4.6649832073290633E-2</v>
      </c>
      <c r="C98" s="35">
        <v>5.9180008814763423E-2</v>
      </c>
      <c r="D98" s="35">
        <v>5.2677926103956045E-2</v>
      </c>
      <c r="E98" s="54">
        <v>5.1297722187906743E-2</v>
      </c>
      <c r="F98" s="54">
        <v>5.3503682757589967E-2</v>
      </c>
      <c r="G98" s="114"/>
      <c r="H98" s="114"/>
      <c r="I98" s="46" t="s">
        <v>16</v>
      </c>
      <c r="J98" s="35">
        <v>6.1724412092472878E-3</v>
      </c>
      <c r="K98" s="35">
        <v>5.7874158342824476E-3</v>
      </c>
      <c r="L98" s="35">
        <v>5.3521513101178189E-3</v>
      </c>
      <c r="M98" s="54">
        <v>5.8598054040910081E-3</v>
      </c>
      <c r="N98" s="54">
        <v>7.4900607240753038E-3</v>
      </c>
      <c r="O98" s="114"/>
      <c r="P98" s="114"/>
      <c r="Q98" s="46" t="s">
        <v>16</v>
      </c>
      <c r="R98" s="35">
        <v>3.9639056183036467E-2</v>
      </c>
      <c r="S98" s="85">
        <v>7.4900607240753038E-3</v>
      </c>
      <c r="T98" s="35">
        <v>6.3637358031617243E-3</v>
      </c>
      <c r="U98" s="35">
        <v>1.0830047316476725E-5</v>
      </c>
      <c r="V98" s="54">
        <v>5.3503682757589967E-2</v>
      </c>
      <c r="W98" s="77"/>
      <c r="X98" s="77"/>
      <c r="Y98" s="77"/>
      <c r="Z98" s="77"/>
      <c r="AA98" s="77"/>
    </row>
    <row r="99" spans="1:27" x14ac:dyDescent="0.3">
      <c r="A99" s="150" t="s">
        <v>17</v>
      </c>
      <c r="B99" s="35">
        <v>5.1522341933725554E-2</v>
      </c>
      <c r="C99" s="35">
        <v>5.6264030424327476E-2</v>
      </c>
      <c r="D99" s="35">
        <v>4.7998583950777329E-2</v>
      </c>
      <c r="E99" s="54">
        <v>4.1628963775393518E-2</v>
      </c>
      <c r="F99" s="54">
        <v>5.0613215273055755E-2</v>
      </c>
      <c r="G99" s="114"/>
      <c r="H99" s="114"/>
      <c r="I99" s="46" t="s">
        <v>17</v>
      </c>
      <c r="J99" s="35">
        <v>7.0460040555779197E-3</v>
      </c>
      <c r="K99" s="35">
        <v>4.964179499536793E-3</v>
      </c>
      <c r="L99" s="35">
        <v>3.7993996749070094E-3</v>
      </c>
      <c r="M99" s="54">
        <v>4.1266021657203654E-3</v>
      </c>
      <c r="N99" s="54">
        <v>6.6632254478134201E-3</v>
      </c>
      <c r="O99" s="114"/>
      <c r="P99" s="114"/>
      <c r="Q99" s="46" t="s">
        <v>17</v>
      </c>
      <c r="R99" s="35">
        <v>3.9219968334168819E-2</v>
      </c>
      <c r="S99" s="85">
        <v>6.6632254478134201E-3</v>
      </c>
      <c r="T99" s="35">
        <v>4.6704619339980845E-3</v>
      </c>
      <c r="U99" s="35">
        <v>5.9559557075427214E-5</v>
      </c>
      <c r="V99" s="54">
        <v>5.0613215273055755E-2</v>
      </c>
      <c r="W99" s="77"/>
      <c r="X99" s="77"/>
      <c r="Y99" s="77"/>
      <c r="Z99" s="77"/>
      <c r="AA99" s="77"/>
    </row>
    <row r="100" spans="1:27" x14ac:dyDescent="0.3">
      <c r="A100" s="151" t="s">
        <v>18</v>
      </c>
      <c r="B100" s="35">
        <v>4.7245721947641206E-2</v>
      </c>
      <c r="C100" s="35">
        <v>5.419319499210247E-2</v>
      </c>
      <c r="D100" s="35">
        <v>4.5162083121970516E-2</v>
      </c>
      <c r="E100" s="54">
        <v>3.5477687276188136E-2</v>
      </c>
      <c r="F100" s="54">
        <v>4.8524315615151976E-2</v>
      </c>
      <c r="G100" s="114"/>
      <c r="H100" s="114"/>
      <c r="I100" s="46" t="s">
        <v>18</v>
      </c>
      <c r="J100" s="35">
        <v>6.6365429248289379E-3</v>
      </c>
      <c r="K100" s="35">
        <v>5.9248365154817868E-3</v>
      </c>
      <c r="L100" s="35">
        <v>4.3511392611829975E-3</v>
      </c>
      <c r="M100" s="54">
        <v>4.4811006642713593E-3</v>
      </c>
      <c r="N100" s="71">
        <v>9.4645667525224009E-3</v>
      </c>
      <c r="O100" s="114"/>
      <c r="P100" s="114"/>
      <c r="Q100" s="46" t="s">
        <v>18</v>
      </c>
      <c r="R100" s="35">
        <v>3.2143190917485034E-2</v>
      </c>
      <c r="S100" s="85">
        <v>9.4645667525224009E-3</v>
      </c>
      <c r="T100" s="35">
        <v>6.8604838076582316E-3</v>
      </c>
      <c r="U100" s="35">
        <v>5.6074137486308564E-5</v>
      </c>
      <c r="V100" s="54">
        <v>4.8524315615151976E-2</v>
      </c>
      <c r="W100" s="77"/>
      <c r="X100" s="77"/>
      <c r="Y100" s="77"/>
      <c r="Z100" s="77"/>
      <c r="AA100" s="77"/>
    </row>
    <row r="101" spans="1:27" x14ac:dyDescent="0.3">
      <c r="A101" s="47" t="s">
        <v>24</v>
      </c>
      <c r="B101" s="45">
        <v>5.1667991809756474E-2</v>
      </c>
      <c r="C101" s="45">
        <v>5.8403284466152061E-2</v>
      </c>
      <c r="D101" s="45">
        <v>5.1679015353890391E-2</v>
      </c>
      <c r="E101" s="45">
        <v>4.8475848472806768E-2</v>
      </c>
      <c r="F101" s="45">
        <v>5.2764525511992601E-2</v>
      </c>
      <c r="G101" s="114"/>
      <c r="H101" s="114"/>
      <c r="I101" s="47" t="s">
        <v>24</v>
      </c>
      <c r="J101" s="45">
        <v>8.0611594665671287E-3</v>
      </c>
      <c r="K101" s="45">
        <v>6.6834958794385283E-3</v>
      </c>
      <c r="L101" s="45">
        <v>5.4738008538902268E-3</v>
      </c>
      <c r="M101" s="45">
        <v>5.828081116535413E-3</v>
      </c>
      <c r="N101" s="45">
        <v>7.4066488435020703E-3</v>
      </c>
      <c r="O101" s="114"/>
      <c r="P101" s="114"/>
      <c r="Q101" s="47" t="s">
        <v>24</v>
      </c>
      <c r="R101" s="75">
        <v>4.0397232573642611E-2</v>
      </c>
      <c r="S101" s="75">
        <v>7.4066488435020703E-3</v>
      </c>
      <c r="T101" s="75">
        <v>4.9164533371067473E-3</v>
      </c>
      <c r="U101" s="75">
        <v>4.4190757741172219E-5</v>
      </c>
      <c r="V101" s="45">
        <v>5.2764525511992601E-2</v>
      </c>
      <c r="W101" s="77"/>
      <c r="X101" s="77"/>
      <c r="Y101" s="77"/>
      <c r="Z101" s="77"/>
      <c r="AA101" s="77"/>
    </row>
    <row r="102" spans="1:27" x14ac:dyDescent="0.3">
      <c r="A102" s="77"/>
      <c r="B102" s="122"/>
      <c r="C102" s="77"/>
      <c r="D102" s="77"/>
      <c r="E102" s="77"/>
      <c r="F102" s="122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</row>
    <row r="103" spans="1:27" x14ac:dyDescent="0.3">
      <c r="A103" s="93" t="s">
        <v>114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</row>
    <row r="104" spans="1:27" x14ac:dyDescent="0.3">
      <c r="A104" s="93" t="s">
        <v>113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</row>
    <row r="105" spans="1:27" x14ac:dyDescent="0.3">
      <c r="A105" s="93" t="s">
        <v>99</v>
      </c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</row>
    <row r="106" spans="1:27" x14ac:dyDescent="0.3">
      <c r="A106" s="93" t="s">
        <v>85</v>
      </c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</row>
    <row r="107" spans="1:27" x14ac:dyDescent="0.3">
      <c r="A107" s="93" t="s">
        <v>84</v>
      </c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</row>
    <row r="108" spans="1:27" x14ac:dyDescent="0.3">
      <c r="Z108" s="77"/>
      <c r="AA108" s="77"/>
    </row>
  </sheetData>
  <mergeCells count="28">
    <mergeCell ref="B57:F57"/>
    <mergeCell ref="J34:N34"/>
    <mergeCell ref="R34:V34"/>
    <mergeCell ref="Q34:Q35"/>
    <mergeCell ref="J57:N57"/>
    <mergeCell ref="I57:I58"/>
    <mergeCell ref="R57:V57"/>
    <mergeCell ref="N3:Q3"/>
    <mergeCell ref="F3:I3"/>
    <mergeCell ref="B3:E3"/>
    <mergeCell ref="I34:I35"/>
    <mergeCell ref="B34:F34"/>
    <mergeCell ref="Q57:Q58"/>
    <mergeCell ref="AG14:AI14"/>
    <mergeCell ref="AJ14:AL14"/>
    <mergeCell ref="A1:V1"/>
    <mergeCell ref="A81:A82"/>
    <mergeCell ref="B81:F81"/>
    <mergeCell ref="J81:N81"/>
    <mergeCell ref="A34:A35"/>
    <mergeCell ref="R81:V81"/>
    <mergeCell ref="I81:I82"/>
    <mergeCell ref="Q81:Q82"/>
    <mergeCell ref="A3:A4"/>
    <mergeCell ref="J3:M3"/>
    <mergeCell ref="A31:V31"/>
    <mergeCell ref="A57:A58"/>
    <mergeCell ref="R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1" orientation="landscape" horizontalDpi="1200" verticalDpi="1200" r:id="rId1"/>
  <headerFooter>
    <oddFooter>&amp;C&amp;"Calibri"&amp;11&amp;K000000&amp;F&amp;A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B4AE-78AD-4330-A864-5B7942FD5BCC}">
  <sheetPr codeName="Hoja7">
    <pageSetUpPr fitToPage="1"/>
  </sheetPr>
  <dimension ref="A1:AF117"/>
  <sheetViews>
    <sheetView tabSelected="1" zoomScale="70" zoomScaleNormal="70" workbookViewId="0">
      <selection activeCell="A28" sqref="A28:V28"/>
    </sheetView>
  </sheetViews>
  <sheetFormatPr baseColWidth="10" defaultColWidth="11.44140625" defaultRowHeight="14.4" x14ac:dyDescent="0.3"/>
  <cols>
    <col min="1" max="1" width="25.21875" style="1" customWidth="1"/>
    <col min="2" max="2" width="11.44140625" style="1"/>
    <col min="3" max="3" width="11.44140625" style="1" customWidth="1"/>
    <col min="4" max="5" width="11.44140625" style="1"/>
    <col min="6" max="6" width="11.44140625" style="1" customWidth="1"/>
    <col min="7" max="7" width="11.33203125" style="1" customWidth="1"/>
    <col min="8" max="8" width="11.44140625" style="1" customWidth="1"/>
    <col min="9" max="9" width="23.6640625" style="1" customWidth="1"/>
    <col min="10" max="16" width="11.44140625" style="1" customWidth="1"/>
    <col min="17" max="17" width="23.6640625" style="1" customWidth="1"/>
    <col min="18" max="19" width="11.44140625" style="1"/>
    <col min="20" max="22" width="11.44140625" style="1" customWidth="1"/>
    <col min="23" max="16384" width="11.44140625" style="1"/>
  </cols>
  <sheetData>
    <row r="1" spans="1:32" ht="25.8" x14ac:dyDescent="0.3">
      <c r="A1" s="195" t="s">
        <v>117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77"/>
      <c r="X1" s="77"/>
      <c r="Y1" s="77"/>
      <c r="Z1" s="77"/>
      <c r="AA1" s="77"/>
    </row>
    <row r="2" spans="1:32" x14ac:dyDescent="0.3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</row>
    <row r="3" spans="1:32" x14ac:dyDescent="0.3">
      <c r="A3" s="184" t="s">
        <v>0</v>
      </c>
      <c r="B3" s="193" t="s">
        <v>119</v>
      </c>
      <c r="C3" s="193"/>
      <c r="D3" s="193"/>
      <c r="E3" s="193"/>
      <c r="F3" s="184" t="s">
        <v>120</v>
      </c>
      <c r="G3" s="184"/>
      <c r="H3" s="184"/>
      <c r="I3" s="184"/>
      <c r="J3" s="184" t="s">
        <v>121</v>
      </c>
      <c r="K3" s="184"/>
      <c r="L3" s="184"/>
      <c r="M3" s="184"/>
      <c r="N3" s="184" t="s">
        <v>122</v>
      </c>
      <c r="O3" s="184"/>
      <c r="P3" s="184"/>
      <c r="Q3" s="184"/>
      <c r="R3" s="184" t="s">
        <v>123</v>
      </c>
      <c r="S3" s="184"/>
      <c r="T3" s="184"/>
      <c r="U3" s="184"/>
      <c r="V3" s="77"/>
      <c r="W3" s="77"/>
      <c r="X3" s="77"/>
      <c r="Y3" s="77"/>
      <c r="Z3" s="77"/>
      <c r="AA3" s="77"/>
      <c r="AB3" s="60"/>
    </row>
    <row r="4" spans="1:32" x14ac:dyDescent="0.3">
      <c r="A4" s="184" t="s">
        <v>0</v>
      </c>
      <c r="B4" s="41" t="s">
        <v>51</v>
      </c>
      <c r="C4" s="41" t="s">
        <v>50</v>
      </c>
      <c r="D4" s="41" t="s">
        <v>52</v>
      </c>
      <c r="E4" s="41" t="s">
        <v>53</v>
      </c>
      <c r="F4" s="41" t="s">
        <v>51</v>
      </c>
      <c r="G4" s="41" t="s">
        <v>50</v>
      </c>
      <c r="H4" s="41" t="s">
        <v>52</v>
      </c>
      <c r="I4" s="41" t="s">
        <v>53</v>
      </c>
      <c r="J4" s="41" t="s">
        <v>51</v>
      </c>
      <c r="K4" s="41" t="s">
        <v>50</v>
      </c>
      <c r="L4" s="41" t="s">
        <v>52</v>
      </c>
      <c r="M4" s="41" t="s">
        <v>53</v>
      </c>
      <c r="N4" s="41" t="s">
        <v>51</v>
      </c>
      <c r="O4" s="41" t="s">
        <v>50</v>
      </c>
      <c r="P4" s="41" t="s">
        <v>52</v>
      </c>
      <c r="Q4" s="41" t="s">
        <v>53</v>
      </c>
      <c r="R4" s="41" t="s">
        <v>51</v>
      </c>
      <c r="S4" s="41" t="s">
        <v>50</v>
      </c>
      <c r="T4" s="41" t="s">
        <v>52</v>
      </c>
      <c r="U4" s="41" t="s">
        <v>53</v>
      </c>
      <c r="V4" s="77"/>
      <c r="W4" s="77"/>
      <c r="X4" s="77"/>
      <c r="Y4" s="77"/>
      <c r="Z4" s="77"/>
      <c r="AA4" s="77"/>
      <c r="AB4" s="60"/>
      <c r="AC4" s="61"/>
      <c r="AD4" s="61"/>
      <c r="AE4" s="61"/>
      <c r="AF4" s="61"/>
    </row>
    <row r="5" spans="1:32" x14ac:dyDescent="0.3">
      <c r="A5" s="46" t="s">
        <v>1</v>
      </c>
      <c r="B5" s="106">
        <v>12687</v>
      </c>
      <c r="C5" s="106">
        <v>929</v>
      </c>
      <c r="D5" s="106">
        <v>9842</v>
      </c>
      <c r="E5" s="106">
        <v>84</v>
      </c>
      <c r="F5" s="106">
        <v>15734</v>
      </c>
      <c r="G5" s="106">
        <v>1377</v>
      </c>
      <c r="H5" s="106">
        <v>11394</v>
      </c>
      <c r="I5" s="106">
        <v>111</v>
      </c>
      <c r="J5" s="106">
        <v>16489</v>
      </c>
      <c r="K5" s="106">
        <v>1950</v>
      </c>
      <c r="L5" s="106">
        <v>6086</v>
      </c>
      <c r="M5" s="106">
        <v>92</v>
      </c>
      <c r="N5" s="6">
        <v>15585</v>
      </c>
      <c r="O5" s="6">
        <v>1875</v>
      </c>
      <c r="P5" s="6">
        <v>3811</v>
      </c>
      <c r="Q5" s="6">
        <v>65</v>
      </c>
      <c r="R5" s="6">
        <v>15574</v>
      </c>
      <c r="S5" s="6">
        <v>1842</v>
      </c>
      <c r="T5" s="6">
        <v>4223</v>
      </c>
      <c r="U5" s="6">
        <v>73</v>
      </c>
      <c r="V5" s="77"/>
      <c r="W5" s="77"/>
      <c r="X5" s="77"/>
      <c r="Y5" s="77"/>
      <c r="Z5" s="77"/>
      <c r="AA5" s="77"/>
      <c r="AB5" s="60"/>
      <c r="AC5" s="94"/>
      <c r="AD5" s="61"/>
      <c r="AE5" s="61"/>
      <c r="AF5" s="61"/>
    </row>
    <row r="6" spans="1:32" x14ac:dyDescent="0.3">
      <c r="A6" s="46" t="s">
        <v>2</v>
      </c>
      <c r="B6" s="142">
        <v>6957</v>
      </c>
      <c r="C6" s="142">
        <v>557</v>
      </c>
      <c r="D6" s="142">
        <v>21017</v>
      </c>
      <c r="E6" s="142">
        <v>126</v>
      </c>
      <c r="F6" s="143">
        <v>8509</v>
      </c>
      <c r="G6" s="143">
        <v>1025</v>
      </c>
      <c r="H6" s="143">
        <v>20127</v>
      </c>
      <c r="I6" s="143">
        <v>144</v>
      </c>
      <c r="J6" s="143">
        <v>8867</v>
      </c>
      <c r="K6" s="143">
        <v>1381</v>
      </c>
      <c r="L6" s="143">
        <v>7238</v>
      </c>
      <c r="M6" s="143">
        <v>119</v>
      </c>
      <c r="N6" s="6">
        <v>7024</v>
      </c>
      <c r="O6" s="6">
        <v>1382</v>
      </c>
      <c r="P6" s="6">
        <v>3647</v>
      </c>
      <c r="Q6" s="6">
        <v>108</v>
      </c>
      <c r="R6" s="6">
        <v>8532</v>
      </c>
      <c r="S6" s="6">
        <v>1689</v>
      </c>
      <c r="T6" s="6">
        <v>4981</v>
      </c>
      <c r="U6" s="6">
        <v>125</v>
      </c>
      <c r="V6" s="77"/>
      <c r="W6" s="77"/>
      <c r="X6" s="77"/>
      <c r="Y6" s="77"/>
      <c r="Z6" s="77"/>
      <c r="AA6" s="77"/>
      <c r="AB6" s="60"/>
      <c r="AC6" s="94"/>
      <c r="AD6" s="61"/>
      <c r="AE6" s="61"/>
      <c r="AF6" s="61"/>
    </row>
    <row r="7" spans="1:32" x14ac:dyDescent="0.3">
      <c r="A7" s="46" t="s">
        <v>3</v>
      </c>
      <c r="B7" s="142">
        <v>5520</v>
      </c>
      <c r="C7" s="142">
        <v>284</v>
      </c>
      <c r="D7" s="142">
        <v>23479</v>
      </c>
      <c r="E7" s="142">
        <v>87</v>
      </c>
      <c r="F7" s="143">
        <v>7325</v>
      </c>
      <c r="G7" s="143">
        <v>992</v>
      </c>
      <c r="H7" s="143">
        <v>30190</v>
      </c>
      <c r="I7" s="143">
        <v>173</v>
      </c>
      <c r="J7" s="143">
        <v>7328</v>
      </c>
      <c r="K7" s="143">
        <v>1388</v>
      </c>
      <c r="L7" s="143">
        <v>6422</v>
      </c>
      <c r="M7" s="143">
        <v>59</v>
      </c>
      <c r="N7" s="6">
        <v>5734</v>
      </c>
      <c r="O7" s="6">
        <v>1049</v>
      </c>
      <c r="P7" s="6">
        <v>2128</v>
      </c>
      <c r="Q7" s="6">
        <v>47</v>
      </c>
      <c r="R7" s="6">
        <v>6159</v>
      </c>
      <c r="S7" s="6">
        <v>1081</v>
      </c>
      <c r="T7" s="6">
        <v>2478</v>
      </c>
      <c r="U7" s="6">
        <v>63</v>
      </c>
      <c r="V7" s="77"/>
      <c r="W7" s="77"/>
      <c r="X7" s="77"/>
      <c r="Y7" s="77"/>
      <c r="Z7" s="77"/>
      <c r="AA7" s="77"/>
      <c r="AB7" s="60"/>
      <c r="AC7" s="94"/>
      <c r="AD7" s="88"/>
      <c r="AE7" s="89"/>
      <c r="AF7" s="89"/>
    </row>
    <row r="8" spans="1:32" x14ac:dyDescent="0.3">
      <c r="A8" s="46" t="s">
        <v>4</v>
      </c>
      <c r="B8" s="142">
        <v>2982</v>
      </c>
      <c r="C8" s="142">
        <v>399</v>
      </c>
      <c r="D8" s="142">
        <v>2674</v>
      </c>
      <c r="E8" s="142">
        <v>16</v>
      </c>
      <c r="F8" s="143">
        <v>3091</v>
      </c>
      <c r="G8" s="143">
        <v>443</v>
      </c>
      <c r="H8" s="143">
        <v>2745</v>
      </c>
      <c r="I8" s="143">
        <v>27</v>
      </c>
      <c r="J8" s="143">
        <v>3879</v>
      </c>
      <c r="K8" s="143">
        <v>549</v>
      </c>
      <c r="L8" s="143">
        <v>1249</v>
      </c>
      <c r="M8" s="143">
        <v>12</v>
      </c>
      <c r="N8" s="6">
        <v>3506</v>
      </c>
      <c r="O8" s="6">
        <v>529</v>
      </c>
      <c r="P8" s="6">
        <v>688</v>
      </c>
      <c r="Q8" s="6">
        <v>10</v>
      </c>
      <c r="R8" s="6">
        <v>3729</v>
      </c>
      <c r="S8" s="6">
        <v>612</v>
      </c>
      <c r="T8" s="6">
        <v>667</v>
      </c>
      <c r="U8" s="6">
        <v>10</v>
      </c>
      <c r="V8" s="77"/>
      <c r="W8" s="77"/>
      <c r="X8" s="77"/>
      <c r="Y8" s="77"/>
      <c r="Z8" s="77"/>
      <c r="AA8" s="77"/>
      <c r="AB8" s="60"/>
      <c r="AC8" s="94"/>
      <c r="AD8" s="88"/>
      <c r="AE8" s="90"/>
      <c r="AF8" s="90"/>
    </row>
    <row r="9" spans="1:32" x14ac:dyDescent="0.3">
      <c r="A9" s="46" t="s">
        <v>6</v>
      </c>
      <c r="B9" s="142">
        <v>5050</v>
      </c>
      <c r="C9" s="142">
        <v>164</v>
      </c>
      <c r="D9" s="142">
        <v>13244</v>
      </c>
      <c r="E9" s="142">
        <v>101</v>
      </c>
      <c r="F9" s="143">
        <v>6076</v>
      </c>
      <c r="G9" s="143">
        <v>753</v>
      </c>
      <c r="H9" s="143">
        <v>17657</v>
      </c>
      <c r="I9" s="143">
        <v>153</v>
      </c>
      <c r="J9" s="143">
        <v>6737</v>
      </c>
      <c r="K9" s="143">
        <v>850</v>
      </c>
      <c r="L9" s="143">
        <v>5629</v>
      </c>
      <c r="M9" s="143">
        <v>77</v>
      </c>
      <c r="N9" s="6">
        <v>4869</v>
      </c>
      <c r="O9" s="6">
        <v>748</v>
      </c>
      <c r="P9" s="6">
        <v>1644</v>
      </c>
      <c r="Q9" s="6">
        <v>37</v>
      </c>
      <c r="R9" s="6">
        <v>5491</v>
      </c>
      <c r="S9" s="6">
        <v>780</v>
      </c>
      <c r="T9" s="6">
        <v>1884</v>
      </c>
      <c r="U9" s="6">
        <v>56</v>
      </c>
      <c r="V9" s="77"/>
      <c r="W9" s="77"/>
      <c r="X9" s="77"/>
      <c r="Y9" s="77"/>
      <c r="Z9" s="77"/>
      <c r="AA9" s="77"/>
      <c r="AB9" s="60"/>
      <c r="AC9" s="94"/>
      <c r="AD9" s="61"/>
      <c r="AE9" s="90"/>
      <c r="AF9" s="90"/>
    </row>
    <row r="10" spans="1:32" x14ac:dyDescent="0.3">
      <c r="A10" s="46" t="s">
        <v>7</v>
      </c>
      <c r="B10" s="142">
        <v>11027</v>
      </c>
      <c r="C10" s="142">
        <v>824</v>
      </c>
      <c r="D10" s="142">
        <v>52422</v>
      </c>
      <c r="E10" s="142">
        <v>400</v>
      </c>
      <c r="F10" s="143">
        <v>13487</v>
      </c>
      <c r="G10" s="143">
        <v>1810</v>
      </c>
      <c r="H10" s="143">
        <v>61818</v>
      </c>
      <c r="I10" s="143">
        <v>571</v>
      </c>
      <c r="J10" s="143">
        <v>15120</v>
      </c>
      <c r="K10" s="143">
        <v>3306</v>
      </c>
      <c r="L10" s="143">
        <v>24692</v>
      </c>
      <c r="M10" s="143">
        <v>396</v>
      </c>
      <c r="N10" s="6">
        <v>11438</v>
      </c>
      <c r="O10" s="6">
        <v>4777</v>
      </c>
      <c r="P10" s="6">
        <v>11149</v>
      </c>
      <c r="Q10" s="6">
        <v>305</v>
      </c>
      <c r="R10" s="6">
        <v>12880</v>
      </c>
      <c r="S10" s="6">
        <v>4959</v>
      </c>
      <c r="T10" s="6">
        <v>13171</v>
      </c>
      <c r="U10" s="6">
        <v>325</v>
      </c>
      <c r="V10" s="77"/>
      <c r="W10" s="77"/>
      <c r="X10" s="77"/>
      <c r="Y10" s="77"/>
      <c r="Z10" s="77"/>
      <c r="AA10" s="77"/>
      <c r="AB10" s="60"/>
      <c r="AC10" s="94"/>
      <c r="AD10" s="61"/>
      <c r="AE10" s="61"/>
      <c r="AF10" s="61"/>
    </row>
    <row r="11" spans="1:32" x14ac:dyDescent="0.3">
      <c r="A11" s="46" t="s">
        <v>8</v>
      </c>
      <c r="B11" s="142">
        <v>6094</v>
      </c>
      <c r="C11" s="142">
        <v>513</v>
      </c>
      <c r="D11" s="142">
        <v>25450</v>
      </c>
      <c r="E11" s="142">
        <v>205</v>
      </c>
      <c r="F11" s="143">
        <v>8377</v>
      </c>
      <c r="G11" s="143">
        <v>1265</v>
      </c>
      <c r="H11" s="143">
        <v>30532</v>
      </c>
      <c r="I11" s="143">
        <v>289</v>
      </c>
      <c r="J11" s="143">
        <v>8495</v>
      </c>
      <c r="K11" s="143">
        <v>1554</v>
      </c>
      <c r="L11" s="143">
        <v>12745</v>
      </c>
      <c r="M11" s="143">
        <v>202</v>
      </c>
      <c r="N11" s="6">
        <v>6799</v>
      </c>
      <c r="O11" s="6">
        <v>2129</v>
      </c>
      <c r="P11" s="6">
        <v>6419</v>
      </c>
      <c r="Q11" s="6">
        <v>122</v>
      </c>
      <c r="R11" s="6">
        <v>7759</v>
      </c>
      <c r="S11" s="6">
        <v>2350</v>
      </c>
      <c r="T11" s="6">
        <v>7245</v>
      </c>
      <c r="U11" s="6">
        <v>183</v>
      </c>
      <c r="V11" s="77"/>
      <c r="W11" s="77"/>
      <c r="X11" s="77"/>
      <c r="Y11" s="77"/>
      <c r="Z11" s="77"/>
      <c r="AA11" s="77"/>
      <c r="AB11" s="60"/>
      <c r="AC11" s="33"/>
    </row>
    <row r="12" spans="1:32" x14ac:dyDescent="0.3">
      <c r="A12" s="46" t="s">
        <v>9</v>
      </c>
      <c r="B12" s="142">
        <v>60180</v>
      </c>
      <c r="C12" s="142">
        <v>8224</v>
      </c>
      <c r="D12" s="142">
        <v>49921</v>
      </c>
      <c r="E12" s="142">
        <v>786</v>
      </c>
      <c r="F12" s="143">
        <v>68266</v>
      </c>
      <c r="G12" s="143">
        <v>11106</v>
      </c>
      <c r="H12" s="143">
        <v>71231</v>
      </c>
      <c r="I12" s="143">
        <v>1036</v>
      </c>
      <c r="J12" s="143">
        <v>67390</v>
      </c>
      <c r="K12" s="143">
        <v>12052</v>
      </c>
      <c r="L12" s="143">
        <v>41752</v>
      </c>
      <c r="M12" s="143">
        <v>675</v>
      </c>
      <c r="N12" s="6">
        <v>62368</v>
      </c>
      <c r="O12" s="6">
        <v>12863</v>
      </c>
      <c r="P12" s="6">
        <v>26854</v>
      </c>
      <c r="Q12" s="6">
        <v>492</v>
      </c>
      <c r="R12" s="6">
        <v>61068</v>
      </c>
      <c r="S12" s="6">
        <v>12256</v>
      </c>
      <c r="T12" s="6">
        <v>32111</v>
      </c>
      <c r="U12" s="6">
        <v>548</v>
      </c>
      <c r="V12" s="77"/>
      <c r="W12" s="77"/>
      <c r="X12" s="77"/>
      <c r="Y12" s="77"/>
      <c r="Z12" s="77"/>
      <c r="AA12" s="77"/>
      <c r="AB12" s="60"/>
      <c r="AC12" s="33"/>
    </row>
    <row r="13" spans="1:32" x14ac:dyDescent="0.3">
      <c r="A13" s="46" t="s">
        <v>11</v>
      </c>
      <c r="B13" s="142">
        <v>11530</v>
      </c>
      <c r="C13" s="142">
        <v>841</v>
      </c>
      <c r="D13" s="142">
        <v>18799</v>
      </c>
      <c r="E13" s="142">
        <v>201</v>
      </c>
      <c r="F13" s="143">
        <v>14828</v>
      </c>
      <c r="G13" s="143">
        <v>1308</v>
      </c>
      <c r="H13" s="143">
        <v>23884</v>
      </c>
      <c r="I13" s="143">
        <v>309</v>
      </c>
      <c r="J13" s="143">
        <v>16931</v>
      </c>
      <c r="K13" s="143">
        <v>2212</v>
      </c>
      <c r="L13" s="143">
        <v>14970</v>
      </c>
      <c r="M13" s="143">
        <v>220</v>
      </c>
      <c r="N13" s="6">
        <v>14746</v>
      </c>
      <c r="O13" s="6">
        <v>2670</v>
      </c>
      <c r="P13" s="6">
        <v>6973</v>
      </c>
      <c r="Q13" s="6">
        <v>132</v>
      </c>
      <c r="R13" s="6">
        <v>14581</v>
      </c>
      <c r="S13" s="6">
        <v>3010</v>
      </c>
      <c r="T13" s="6">
        <v>7206</v>
      </c>
      <c r="U13" s="6">
        <v>136</v>
      </c>
      <c r="V13" s="77"/>
      <c r="W13" s="77"/>
      <c r="X13" s="77"/>
      <c r="Y13" s="77"/>
      <c r="Z13" s="77"/>
      <c r="AA13" s="77"/>
      <c r="AB13" s="60"/>
      <c r="AC13" s="33"/>
    </row>
    <row r="14" spans="1:32" x14ac:dyDescent="0.3">
      <c r="A14" s="46" t="s">
        <v>12</v>
      </c>
      <c r="B14" s="142">
        <v>1819</v>
      </c>
      <c r="C14" s="142">
        <v>170</v>
      </c>
      <c r="D14" s="142">
        <v>6326</v>
      </c>
      <c r="E14" s="142">
        <v>158</v>
      </c>
      <c r="F14" s="143">
        <v>2484</v>
      </c>
      <c r="G14" s="143">
        <v>336</v>
      </c>
      <c r="H14" s="143">
        <v>6799</v>
      </c>
      <c r="I14" s="143">
        <v>146</v>
      </c>
      <c r="J14" s="143">
        <v>2669</v>
      </c>
      <c r="K14" s="143">
        <v>573</v>
      </c>
      <c r="L14" s="143">
        <v>3183</v>
      </c>
      <c r="M14" s="143">
        <v>132</v>
      </c>
      <c r="N14" s="6">
        <v>2191</v>
      </c>
      <c r="O14" s="6">
        <v>666</v>
      </c>
      <c r="P14" s="6">
        <v>1352</v>
      </c>
      <c r="Q14" s="6">
        <v>171</v>
      </c>
      <c r="R14" s="6">
        <v>2379</v>
      </c>
      <c r="S14" s="6">
        <v>742</v>
      </c>
      <c r="T14" s="6">
        <v>1278</v>
      </c>
      <c r="U14" s="6">
        <v>166</v>
      </c>
      <c r="V14" s="77"/>
      <c r="W14" s="77"/>
      <c r="X14" s="77"/>
      <c r="Y14" s="77"/>
      <c r="Z14" s="77"/>
      <c r="AA14" s="77"/>
      <c r="AB14" s="60"/>
      <c r="AC14" s="33"/>
    </row>
    <row r="15" spans="1:32" x14ac:dyDescent="0.3">
      <c r="A15" s="46" t="s">
        <v>13</v>
      </c>
      <c r="B15" s="142">
        <v>5636</v>
      </c>
      <c r="C15" s="142">
        <v>592</v>
      </c>
      <c r="D15" s="142">
        <v>13020</v>
      </c>
      <c r="E15" s="142">
        <v>96</v>
      </c>
      <c r="F15" s="143">
        <v>7046</v>
      </c>
      <c r="G15" s="143">
        <v>848</v>
      </c>
      <c r="H15" s="143">
        <v>16741</v>
      </c>
      <c r="I15" s="143">
        <v>153</v>
      </c>
      <c r="J15" s="143">
        <v>7683</v>
      </c>
      <c r="K15" s="143">
        <v>1252</v>
      </c>
      <c r="L15" s="143">
        <v>9975</v>
      </c>
      <c r="M15" s="143">
        <v>96</v>
      </c>
      <c r="N15" s="6">
        <v>6396</v>
      </c>
      <c r="O15" s="6">
        <v>1569</v>
      </c>
      <c r="P15" s="6">
        <v>5833</v>
      </c>
      <c r="Q15" s="6">
        <v>85</v>
      </c>
      <c r="R15" s="6">
        <v>6758</v>
      </c>
      <c r="S15" s="6">
        <v>1908</v>
      </c>
      <c r="T15" s="6">
        <v>5832</v>
      </c>
      <c r="U15" s="6">
        <v>74</v>
      </c>
      <c r="V15" s="77"/>
      <c r="W15" s="77"/>
      <c r="X15" s="77"/>
      <c r="Y15" s="77"/>
      <c r="Z15" s="77"/>
      <c r="AA15" s="77"/>
      <c r="AB15" s="60"/>
      <c r="AC15" s="33"/>
    </row>
    <row r="16" spans="1:32" x14ac:dyDescent="0.3">
      <c r="A16" s="46" t="s">
        <v>14</v>
      </c>
      <c r="B16" s="142">
        <v>1827</v>
      </c>
      <c r="C16" s="142">
        <v>180</v>
      </c>
      <c r="D16" s="142">
        <v>9763</v>
      </c>
      <c r="E16" s="142">
        <v>97</v>
      </c>
      <c r="F16" s="143">
        <v>2297</v>
      </c>
      <c r="G16" s="143">
        <v>334</v>
      </c>
      <c r="H16" s="143">
        <v>10836</v>
      </c>
      <c r="I16" s="143">
        <v>111</v>
      </c>
      <c r="J16" s="143">
        <v>2243</v>
      </c>
      <c r="K16" s="143">
        <v>495</v>
      </c>
      <c r="L16" s="143">
        <v>3860</v>
      </c>
      <c r="M16" s="143">
        <v>94</v>
      </c>
      <c r="N16" s="6">
        <v>2078</v>
      </c>
      <c r="O16" s="6">
        <v>636</v>
      </c>
      <c r="P16" s="6">
        <v>1838</v>
      </c>
      <c r="Q16" s="6">
        <v>63</v>
      </c>
      <c r="R16" s="6">
        <v>2171</v>
      </c>
      <c r="S16" s="6">
        <v>710</v>
      </c>
      <c r="T16" s="6">
        <v>2183</v>
      </c>
      <c r="U16" s="6">
        <v>77</v>
      </c>
      <c r="V16" s="77"/>
      <c r="W16" s="77"/>
      <c r="X16" s="77"/>
      <c r="Y16" s="77"/>
      <c r="Z16" s="77"/>
      <c r="AA16" s="77"/>
      <c r="AB16" s="60"/>
      <c r="AC16" s="33"/>
    </row>
    <row r="17" spans="1:29" x14ac:dyDescent="0.3">
      <c r="A17" s="46" t="s">
        <v>15</v>
      </c>
      <c r="B17" s="142">
        <v>40068</v>
      </c>
      <c r="C17" s="142">
        <v>4627</v>
      </c>
      <c r="D17" s="142">
        <v>134486</v>
      </c>
      <c r="E17" s="142">
        <v>1538</v>
      </c>
      <c r="F17" s="143">
        <v>49083</v>
      </c>
      <c r="G17" s="143">
        <v>7285</v>
      </c>
      <c r="H17" s="143">
        <v>142922</v>
      </c>
      <c r="I17" s="143">
        <v>1628</v>
      </c>
      <c r="J17" s="143">
        <v>50938</v>
      </c>
      <c r="K17" s="143">
        <v>9777</v>
      </c>
      <c r="L17" s="143">
        <v>54230</v>
      </c>
      <c r="M17" s="143">
        <v>1065</v>
      </c>
      <c r="N17" s="6">
        <v>43702</v>
      </c>
      <c r="O17" s="6">
        <v>10406</v>
      </c>
      <c r="P17" s="6">
        <v>24960</v>
      </c>
      <c r="Q17" s="6">
        <v>794</v>
      </c>
      <c r="R17" s="6">
        <v>44644</v>
      </c>
      <c r="S17" s="6">
        <v>11197</v>
      </c>
      <c r="T17" s="6">
        <v>26730</v>
      </c>
      <c r="U17" s="6">
        <v>1035</v>
      </c>
      <c r="V17" s="77"/>
      <c r="W17" s="77"/>
      <c r="X17" s="77"/>
      <c r="Y17" s="77"/>
      <c r="Z17" s="77"/>
      <c r="AA17" s="77"/>
      <c r="AB17" s="60"/>
      <c r="AC17" s="33"/>
    </row>
    <row r="18" spans="1:29" x14ac:dyDescent="0.3">
      <c r="A18" s="46" t="s">
        <v>16</v>
      </c>
      <c r="B18" s="142">
        <v>2254</v>
      </c>
      <c r="C18" s="142">
        <v>67</v>
      </c>
      <c r="D18" s="142">
        <v>4960</v>
      </c>
      <c r="E18" s="142">
        <v>55</v>
      </c>
      <c r="F18" s="143">
        <v>2818</v>
      </c>
      <c r="G18" s="143">
        <v>221</v>
      </c>
      <c r="H18" s="143">
        <v>6492</v>
      </c>
      <c r="I18" s="143">
        <v>67</v>
      </c>
      <c r="J18" s="143">
        <v>3967</v>
      </c>
      <c r="K18" s="143">
        <v>434</v>
      </c>
      <c r="L18" s="143">
        <v>2870</v>
      </c>
      <c r="M18" s="143">
        <v>46</v>
      </c>
      <c r="N18" s="6">
        <v>3436</v>
      </c>
      <c r="O18" s="6">
        <v>420</v>
      </c>
      <c r="P18" s="6">
        <v>897</v>
      </c>
      <c r="Q18" s="6">
        <v>13</v>
      </c>
      <c r="R18" s="6">
        <v>3413</v>
      </c>
      <c r="S18" s="6">
        <v>411</v>
      </c>
      <c r="T18" s="6">
        <v>905</v>
      </c>
      <c r="U18" s="6">
        <v>16</v>
      </c>
      <c r="V18" s="77"/>
      <c r="W18" s="77"/>
      <c r="X18" s="77"/>
      <c r="Y18" s="77"/>
      <c r="Z18" s="77"/>
      <c r="AA18" s="77"/>
      <c r="AB18" s="60"/>
      <c r="AC18" s="33"/>
    </row>
    <row r="19" spans="1:29" x14ac:dyDescent="0.3">
      <c r="A19" s="46" t="s">
        <v>17</v>
      </c>
      <c r="B19" s="142">
        <v>3410</v>
      </c>
      <c r="C19" s="142">
        <v>255</v>
      </c>
      <c r="D19" s="142">
        <v>16336</v>
      </c>
      <c r="E19" s="142">
        <v>167</v>
      </c>
      <c r="F19" s="143">
        <v>4097</v>
      </c>
      <c r="G19" s="143">
        <v>709</v>
      </c>
      <c r="H19" s="143">
        <v>16993</v>
      </c>
      <c r="I19" s="143">
        <v>216</v>
      </c>
      <c r="J19" s="143">
        <v>4247</v>
      </c>
      <c r="K19" s="143">
        <v>804</v>
      </c>
      <c r="L19" s="143">
        <v>5950</v>
      </c>
      <c r="M19" s="143">
        <v>143</v>
      </c>
      <c r="N19" s="6">
        <v>3565</v>
      </c>
      <c r="O19" s="6">
        <v>1034</v>
      </c>
      <c r="P19" s="6">
        <v>2691</v>
      </c>
      <c r="Q19" s="6">
        <v>71</v>
      </c>
      <c r="R19" s="6">
        <v>4038</v>
      </c>
      <c r="S19" s="6">
        <v>1400</v>
      </c>
      <c r="T19" s="6">
        <v>3053</v>
      </c>
      <c r="U19" s="6">
        <v>90</v>
      </c>
      <c r="V19" s="77"/>
      <c r="W19" s="77"/>
      <c r="X19" s="77"/>
      <c r="Y19" s="77"/>
      <c r="Z19" s="77"/>
      <c r="AA19" s="77"/>
      <c r="AB19" s="60"/>
      <c r="AC19" s="33"/>
    </row>
    <row r="20" spans="1:29" x14ac:dyDescent="0.3">
      <c r="A20" s="46" t="s">
        <v>18</v>
      </c>
      <c r="B20" s="142">
        <v>10413</v>
      </c>
      <c r="C20" s="142">
        <v>535</v>
      </c>
      <c r="D20" s="142">
        <v>58995</v>
      </c>
      <c r="E20" s="142">
        <v>307</v>
      </c>
      <c r="F20" s="143">
        <v>9844</v>
      </c>
      <c r="G20" s="143">
        <v>1497</v>
      </c>
      <c r="H20" s="143">
        <v>57129</v>
      </c>
      <c r="I20" s="143">
        <v>394</v>
      </c>
      <c r="J20" s="143">
        <v>14002</v>
      </c>
      <c r="K20" s="143">
        <v>2651</v>
      </c>
      <c r="L20" s="143">
        <v>25032</v>
      </c>
      <c r="M20" s="143">
        <v>339</v>
      </c>
      <c r="N20" s="6">
        <v>10483</v>
      </c>
      <c r="O20" s="6">
        <v>2291</v>
      </c>
      <c r="P20" s="6">
        <v>5878</v>
      </c>
      <c r="Q20" s="6">
        <v>210</v>
      </c>
      <c r="R20" s="6">
        <v>12984</v>
      </c>
      <c r="S20" s="6">
        <v>4132</v>
      </c>
      <c r="T20" s="6">
        <v>7184</v>
      </c>
      <c r="U20" s="6">
        <v>256</v>
      </c>
      <c r="V20" s="77"/>
      <c r="W20" s="77"/>
      <c r="X20" s="77"/>
      <c r="Y20" s="77"/>
      <c r="Z20" s="77"/>
      <c r="AA20" s="77"/>
      <c r="AB20" s="60"/>
      <c r="AC20" s="33"/>
    </row>
    <row r="21" spans="1:29" x14ac:dyDescent="0.3">
      <c r="A21" s="154" t="s">
        <v>24</v>
      </c>
      <c r="B21" s="106">
        <v>187454</v>
      </c>
      <c r="C21" s="106">
        <v>19161</v>
      </c>
      <c r="D21" s="106">
        <v>460734</v>
      </c>
      <c r="E21" s="106">
        <v>4424</v>
      </c>
      <c r="F21" s="106">
        <f>SUM(F5:F20)</f>
        <v>223362</v>
      </c>
      <c r="G21" s="106">
        <v>31309</v>
      </c>
      <c r="H21" s="106">
        <v>527490</v>
      </c>
      <c r="I21" s="106">
        <v>5528</v>
      </c>
      <c r="J21" s="106">
        <v>236985</v>
      </c>
      <c r="K21" s="106">
        <v>41228</v>
      </c>
      <c r="L21" s="107">
        <v>225883</v>
      </c>
      <c r="M21" s="107">
        <v>3767</v>
      </c>
      <c r="N21" s="107">
        <v>203920</v>
      </c>
      <c r="O21" s="107">
        <v>45044</v>
      </c>
      <c r="P21" s="107">
        <v>106762</v>
      </c>
      <c r="Q21" s="107">
        <v>2725</v>
      </c>
      <c r="R21" s="107">
        <v>212160</v>
      </c>
      <c r="S21" s="107">
        <v>49079</v>
      </c>
      <c r="T21" s="107">
        <v>121131</v>
      </c>
      <c r="U21" s="107">
        <v>3233</v>
      </c>
      <c r="V21" s="77"/>
      <c r="W21" s="77"/>
      <c r="X21" s="77"/>
      <c r="Y21" s="77"/>
      <c r="Z21" s="77"/>
      <c r="AA21" s="77"/>
      <c r="AB21" s="60"/>
      <c r="AC21" s="33"/>
    </row>
    <row r="22" spans="1:29" x14ac:dyDescent="0.3">
      <c r="A22" s="123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60"/>
    </row>
    <row r="23" spans="1:29" x14ac:dyDescent="0.3">
      <c r="A23" s="93" t="s">
        <v>114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77"/>
      <c r="Q23" s="77"/>
      <c r="R23" s="122"/>
      <c r="S23" s="77"/>
      <c r="T23" s="122"/>
      <c r="U23" s="77"/>
      <c r="V23" s="77"/>
      <c r="W23" s="114"/>
      <c r="X23" s="77"/>
      <c r="Y23" s="122"/>
      <c r="Z23" s="122"/>
      <c r="AA23" s="77"/>
      <c r="AB23" s="77"/>
    </row>
    <row r="24" spans="1:29" x14ac:dyDescent="0.3">
      <c r="A24" s="93" t="s">
        <v>113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77"/>
      <c r="Q24" s="77"/>
      <c r="R24" s="77"/>
      <c r="S24" s="77"/>
      <c r="T24" s="116"/>
      <c r="U24" s="129"/>
      <c r="V24" s="77"/>
      <c r="W24" s="77"/>
      <c r="X24" s="77"/>
      <c r="Y24" s="77"/>
      <c r="Z24" s="122"/>
      <c r="AA24" s="77"/>
      <c r="AB24" s="77"/>
    </row>
    <row r="25" spans="1:29" x14ac:dyDescent="0.3">
      <c r="A25" s="93" t="s">
        <v>99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77"/>
      <c r="Q25" s="77"/>
      <c r="R25" s="77"/>
      <c r="S25" s="77"/>
      <c r="T25" s="77"/>
      <c r="U25" s="77"/>
      <c r="V25" s="77"/>
      <c r="W25" s="122"/>
      <c r="X25" s="77"/>
      <c r="Y25" s="77"/>
      <c r="Z25" s="114"/>
      <c r="AA25" s="77"/>
      <c r="AB25" s="77"/>
    </row>
    <row r="26" spans="1:29" x14ac:dyDescent="0.3">
      <c r="A26" s="93" t="s">
        <v>85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</row>
    <row r="27" spans="1:29" x14ac:dyDescent="0.3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</row>
    <row r="28" spans="1:29" ht="25.8" x14ac:dyDescent="0.3">
      <c r="A28" s="194" t="s">
        <v>117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55"/>
      <c r="X28" s="155"/>
      <c r="Y28" s="155"/>
      <c r="Z28" s="155"/>
      <c r="AA28" s="155"/>
      <c r="AB28" s="155"/>
    </row>
    <row r="29" spans="1:29" x14ac:dyDescent="0.3">
      <c r="A29" s="120" t="s">
        <v>104</v>
      </c>
      <c r="B29" s="77"/>
      <c r="C29" s="134"/>
      <c r="D29" s="134"/>
      <c r="E29" s="134"/>
      <c r="F29" s="134"/>
      <c r="G29" s="121"/>
      <c r="H29" s="77"/>
      <c r="I29" s="120" t="s">
        <v>106</v>
      </c>
      <c r="J29" s="77"/>
      <c r="K29" s="77"/>
      <c r="L29" s="77"/>
      <c r="M29" s="77"/>
      <c r="N29" s="77"/>
      <c r="O29" s="77"/>
      <c r="P29" s="77"/>
      <c r="Q29" s="133" t="s">
        <v>124</v>
      </c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</row>
    <row r="30" spans="1:29" x14ac:dyDescent="0.3">
      <c r="A30" s="184" t="s">
        <v>0</v>
      </c>
      <c r="B30" s="185" t="s">
        <v>43</v>
      </c>
      <c r="C30" s="185"/>
      <c r="D30" s="185"/>
      <c r="E30" s="185"/>
      <c r="F30" s="185"/>
      <c r="G30" s="123"/>
      <c r="H30" s="123"/>
      <c r="I30" s="184" t="s">
        <v>0</v>
      </c>
      <c r="J30" s="184" t="s">
        <v>101</v>
      </c>
      <c r="K30" s="184"/>
      <c r="L30" s="184"/>
      <c r="M30" s="184"/>
      <c r="N30" s="184"/>
      <c r="O30" s="77"/>
      <c r="P30" s="77"/>
      <c r="Q30" s="184" t="s">
        <v>0</v>
      </c>
      <c r="R30" s="184" t="str">
        <f>+R3</f>
        <v>4T2023</v>
      </c>
      <c r="S30" s="184"/>
      <c r="T30" s="184"/>
      <c r="U30" s="184"/>
      <c r="V30" s="184"/>
      <c r="W30" s="77"/>
      <c r="X30" s="77"/>
      <c r="Y30" s="77"/>
      <c r="Z30" s="77"/>
      <c r="AA30" s="77"/>
    </row>
    <row r="31" spans="1:29" ht="26.4" x14ac:dyDescent="0.3">
      <c r="A31" s="184" t="s">
        <v>0</v>
      </c>
      <c r="B31" s="108" t="str">
        <f>+J31</f>
        <v>4T2022</v>
      </c>
      <c r="C31" s="108" t="str">
        <f t="shared" ref="C31:F31" si="0">+K31</f>
        <v>1T2023</v>
      </c>
      <c r="D31" s="108" t="str">
        <f t="shared" si="0"/>
        <v>2T2023</v>
      </c>
      <c r="E31" s="108" t="str">
        <f t="shared" si="0"/>
        <v>3T2023</v>
      </c>
      <c r="F31" s="108" t="str">
        <f t="shared" si="0"/>
        <v>4T2023</v>
      </c>
      <c r="G31" s="135"/>
      <c r="H31" s="135"/>
      <c r="I31" s="184" t="s">
        <v>0</v>
      </c>
      <c r="J31" s="108" t="str">
        <f>+J52</f>
        <v>4T2022</v>
      </c>
      <c r="K31" s="108" t="str">
        <f t="shared" ref="K31:N31" si="1">+K52</f>
        <v>1T2023</v>
      </c>
      <c r="L31" s="108" t="str">
        <f t="shared" si="1"/>
        <v>2T2023</v>
      </c>
      <c r="M31" s="108" t="str">
        <f t="shared" si="1"/>
        <v>3T2023</v>
      </c>
      <c r="N31" s="108" t="str">
        <f t="shared" si="1"/>
        <v>4T2023</v>
      </c>
      <c r="O31" s="135"/>
      <c r="P31" s="135"/>
      <c r="Q31" s="184"/>
      <c r="R31" s="41" t="s">
        <v>51</v>
      </c>
      <c r="S31" s="41" t="s">
        <v>50</v>
      </c>
      <c r="T31" s="41" t="s">
        <v>52</v>
      </c>
      <c r="U31" s="41" t="s">
        <v>53</v>
      </c>
      <c r="V31" s="41" t="s">
        <v>46</v>
      </c>
      <c r="W31" s="77"/>
      <c r="X31" s="77"/>
      <c r="Y31" s="77"/>
      <c r="Z31" s="77"/>
      <c r="AA31" s="77"/>
    </row>
    <row r="32" spans="1:29" x14ac:dyDescent="0.3">
      <c r="A32" s="42" t="s">
        <v>1</v>
      </c>
      <c r="B32" s="6">
        <v>23542</v>
      </c>
      <c r="C32" s="6">
        <v>28616</v>
      </c>
      <c r="D32" s="6">
        <v>24617</v>
      </c>
      <c r="E32" s="6">
        <v>21336</v>
      </c>
      <c r="F32" s="6">
        <v>21712</v>
      </c>
      <c r="G32" s="125"/>
      <c r="H32" s="125"/>
      <c r="I32" s="42" t="s">
        <v>1</v>
      </c>
      <c r="J32" s="6">
        <v>9842</v>
      </c>
      <c r="K32" s="6">
        <v>11394</v>
      </c>
      <c r="L32" s="6">
        <v>6086</v>
      </c>
      <c r="M32" s="6">
        <v>3811</v>
      </c>
      <c r="N32" s="6">
        <v>4223</v>
      </c>
      <c r="O32" s="122"/>
      <c r="P32" s="114"/>
      <c r="Q32" s="46" t="s">
        <v>1</v>
      </c>
      <c r="R32" s="81">
        <v>15574</v>
      </c>
      <c r="S32" s="81">
        <v>1842</v>
      </c>
      <c r="T32" s="81">
        <v>4223</v>
      </c>
      <c r="U32" s="81">
        <v>73</v>
      </c>
      <c r="V32" s="84">
        <f>SUM(R32:U32)</f>
        <v>21712</v>
      </c>
      <c r="W32" s="77"/>
      <c r="X32" s="77"/>
      <c r="Y32" s="77"/>
      <c r="Z32" s="77"/>
      <c r="AA32" s="77"/>
    </row>
    <row r="33" spans="1:27" x14ac:dyDescent="0.3">
      <c r="A33" s="42" t="s">
        <v>2</v>
      </c>
      <c r="B33" s="6">
        <v>28657</v>
      </c>
      <c r="C33" s="6">
        <v>29805</v>
      </c>
      <c r="D33" s="6">
        <v>17605</v>
      </c>
      <c r="E33" s="6">
        <v>12161</v>
      </c>
      <c r="F33" s="6">
        <v>15327</v>
      </c>
      <c r="G33" s="125"/>
      <c r="H33" s="125"/>
      <c r="I33" s="42" t="s">
        <v>2</v>
      </c>
      <c r="J33" s="6">
        <v>21017</v>
      </c>
      <c r="K33" s="6">
        <v>20127</v>
      </c>
      <c r="L33" s="6">
        <v>7238</v>
      </c>
      <c r="M33" s="6">
        <v>3647</v>
      </c>
      <c r="N33" s="6">
        <v>4981</v>
      </c>
      <c r="O33" s="122"/>
      <c r="P33" s="114"/>
      <c r="Q33" s="46" t="s">
        <v>2</v>
      </c>
      <c r="R33" s="81">
        <v>8532</v>
      </c>
      <c r="S33" s="81">
        <v>1689</v>
      </c>
      <c r="T33" s="81">
        <v>4981</v>
      </c>
      <c r="U33" s="81">
        <v>125</v>
      </c>
      <c r="V33" s="84">
        <f t="shared" ref="V33:V47" si="2">SUM(R33:U33)</f>
        <v>15327</v>
      </c>
      <c r="W33" s="77"/>
      <c r="X33" s="77"/>
      <c r="Y33" s="77"/>
      <c r="Z33" s="77"/>
      <c r="AA33" s="77"/>
    </row>
    <row r="34" spans="1:27" x14ac:dyDescent="0.3">
      <c r="A34" s="42" t="s">
        <v>3</v>
      </c>
      <c r="B34" s="6">
        <v>29370</v>
      </c>
      <c r="C34" s="6">
        <v>38680</v>
      </c>
      <c r="D34" s="6">
        <v>15197</v>
      </c>
      <c r="E34" s="6">
        <v>8958</v>
      </c>
      <c r="F34" s="6">
        <v>9781</v>
      </c>
      <c r="G34" s="125"/>
      <c r="H34" s="125"/>
      <c r="I34" s="42" t="s">
        <v>3</v>
      </c>
      <c r="J34" s="6">
        <v>23479</v>
      </c>
      <c r="K34" s="6">
        <v>30190</v>
      </c>
      <c r="L34" s="6">
        <v>6422</v>
      </c>
      <c r="M34" s="6">
        <v>2128</v>
      </c>
      <c r="N34" s="6">
        <v>2478</v>
      </c>
      <c r="O34" s="122"/>
      <c r="P34" s="114"/>
      <c r="Q34" s="46" t="s">
        <v>3</v>
      </c>
      <c r="R34" s="81">
        <v>6159</v>
      </c>
      <c r="S34" s="81">
        <v>1081</v>
      </c>
      <c r="T34" s="81">
        <v>2478</v>
      </c>
      <c r="U34" s="81">
        <v>63</v>
      </c>
      <c r="V34" s="84">
        <f t="shared" si="2"/>
        <v>9781</v>
      </c>
      <c r="W34" s="77"/>
      <c r="X34" s="77"/>
      <c r="Y34" s="77"/>
      <c r="Z34" s="77"/>
      <c r="AA34" s="77"/>
    </row>
    <row r="35" spans="1:27" x14ac:dyDescent="0.3">
      <c r="A35" s="42" t="s">
        <v>4</v>
      </c>
      <c r="B35" s="6">
        <v>6071</v>
      </c>
      <c r="C35" s="6">
        <v>6306</v>
      </c>
      <c r="D35" s="6">
        <v>5689</v>
      </c>
      <c r="E35" s="6">
        <v>4733</v>
      </c>
      <c r="F35" s="6">
        <v>5018</v>
      </c>
      <c r="G35" s="125"/>
      <c r="H35" s="125"/>
      <c r="I35" s="42" t="s">
        <v>4</v>
      </c>
      <c r="J35" s="6">
        <v>2674</v>
      </c>
      <c r="K35" s="6">
        <v>2745</v>
      </c>
      <c r="L35" s="6">
        <v>1249</v>
      </c>
      <c r="M35" s="6">
        <v>688</v>
      </c>
      <c r="N35" s="6">
        <v>667</v>
      </c>
      <c r="O35" s="122"/>
      <c r="P35" s="114"/>
      <c r="Q35" s="46" t="s">
        <v>4</v>
      </c>
      <c r="R35" s="81">
        <v>3729</v>
      </c>
      <c r="S35" s="81">
        <v>612</v>
      </c>
      <c r="T35" s="81">
        <v>667</v>
      </c>
      <c r="U35" s="81">
        <v>10</v>
      </c>
      <c r="V35" s="84">
        <f t="shared" si="2"/>
        <v>5018</v>
      </c>
      <c r="W35" s="77"/>
      <c r="X35" s="77"/>
      <c r="Y35" s="77"/>
      <c r="Z35" s="77"/>
      <c r="AA35" s="77"/>
    </row>
    <row r="36" spans="1:27" x14ac:dyDescent="0.3">
      <c r="A36" s="42" t="s">
        <v>6</v>
      </c>
      <c r="B36" s="6">
        <v>18559</v>
      </c>
      <c r="C36" s="6">
        <v>24639</v>
      </c>
      <c r="D36" s="6">
        <v>13293</v>
      </c>
      <c r="E36" s="6">
        <v>7298</v>
      </c>
      <c r="F36" s="6">
        <v>8211</v>
      </c>
      <c r="G36" s="125"/>
      <c r="H36" s="125"/>
      <c r="I36" s="42" t="s">
        <v>6</v>
      </c>
      <c r="J36" s="6">
        <v>13244</v>
      </c>
      <c r="K36" s="6">
        <v>17657</v>
      </c>
      <c r="L36" s="6">
        <v>5629</v>
      </c>
      <c r="M36" s="6">
        <v>1644</v>
      </c>
      <c r="N36" s="6">
        <v>1884</v>
      </c>
      <c r="O36" s="122"/>
      <c r="P36" s="114"/>
      <c r="Q36" s="46" t="s">
        <v>6</v>
      </c>
      <c r="R36" s="81">
        <v>5491</v>
      </c>
      <c r="S36" s="81">
        <v>780</v>
      </c>
      <c r="T36" s="81">
        <v>1884</v>
      </c>
      <c r="U36" s="81">
        <v>56</v>
      </c>
      <c r="V36" s="84">
        <f t="shared" si="2"/>
        <v>8211</v>
      </c>
      <c r="W36" s="77"/>
      <c r="X36" s="77"/>
      <c r="Y36" s="77"/>
      <c r="Z36" s="77"/>
      <c r="AA36" s="77"/>
    </row>
    <row r="37" spans="1:27" x14ac:dyDescent="0.3">
      <c r="A37" s="42" t="s">
        <v>7</v>
      </c>
      <c r="B37" s="6">
        <v>64673</v>
      </c>
      <c r="C37" s="6">
        <v>77686</v>
      </c>
      <c r="D37" s="6">
        <v>43514</v>
      </c>
      <c r="E37" s="6">
        <v>27669</v>
      </c>
      <c r="F37" s="6">
        <v>31335</v>
      </c>
      <c r="G37" s="125"/>
      <c r="H37" s="125"/>
      <c r="I37" s="42" t="s">
        <v>7</v>
      </c>
      <c r="J37" s="6">
        <v>52422</v>
      </c>
      <c r="K37" s="6">
        <v>61818</v>
      </c>
      <c r="L37" s="6">
        <v>24692</v>
      </c>
      <c r="M37" s="6">
        <v>11149</v>
      </c>
      <c r="N37" s="6">
        <v>13171</v>
      </c>
      <c r="O37" s="122"/>
      <c r="P37" s="114"/>
      <c r="Q37" s="46" t="s">
        <v>7</v>
      </c>
      <c r="R37" s="81">
        <v>12880</v>
      </c>
      <c r="S37" s="81">
        <v>4959</v>
      </c>
      <c r="T37" s="81">
        <v>13171</v>
      </c>
      <c r="U37" s="81">
        <v>325</v>
      </c>
      <c r="V37" s="84">
        <f t="shared" si="2"/>
        <v>31335</v>
      </c>
      <c r="W37" s="77"/>
      <c r="X37" s="77"/>
      <c r="Y37" s="77"/>
      <c r="Z37" s="77"/>
      <c r="AA37" s="77"/>
    </row>
    <row r="38" spans="1:27" x14ac:dyDescent="0.3">
      <c r="A38" s="42" t="s">
        <v>8</v>
      </c>
      <c r="B38" s="6">
        <v>32262</v>
      </c>
      <c r="C38" s="6">
        <v>40463</v>
      </c>
      <c r="D38" s="6">
        <v>22996</v>
      </c>
      <c r="E38" s="6">
        <v>15469</v>
      </c>
      <c r="F38" s="6">
        <v>17537</v>
      </c>
      <c r="G38" s="125"/>
      <c r="H38" s="125"/>
      <c r="I38" s="42" t="s">
        <v>8</v>
      </c>
      <c r="J38" s="6">
        <v>25450</v>
      </c>
      <c r="K38" s="6">
        <v>30532</v>
      </c>
      <c r="L38" s="6">
        <v>12745</v>
      </c>
      <c r="M38" s="6">
        <v>6419</v>
      </c>
      <c r="N38" s="6">
        <v>7245</v>
      </c>
      <c r="O38" s="122"/>
      <c r="P38" s="114"/>
      <c r="Q38" s="46" t="s">
        <v>8</v>
      </c>
      <c r="R38" s="81">
        <v>7759</v>
      </c>
      <c r="S38" s="81">
        <v>2350</v>
      </c>
      <c r="T38" s="81">
        <v>7245</v>
      </c>
      <c r="U38" s="81">
        <v>183</v>
      </c>
      <c r="V38" s="84">
        <f t="shared" si="2"/>
        <v>17537</v>
      </c>
      <c r="W38" s="77"/>
      <c r="X38" s="77"/>
      <c r="Y38" s="77"/>
      <c r="Z38" s="77"/>
      <c r="AA38" s="77"/>
    </row>
    <row r="39" spans="1:27" x14ac:dyDescent="0.3">
      <c r="A39" s="42" t="s">
        <v>9</v>
      </c>
      <c r="B39" s="6">
        <v>119111</v>
      </c>
      <c r="C39" s="6">
        <v>151639</v>
      </c>
      <c r="D39" s="6">
        <v>121869</v>
      </c>
      <c r="E39" s="6">
        <v>102577</v>
      </c>
      <c r="F39" s="6">
        <v>105983</v>
      </c>
      <c r="G39" s="125"/>
      <c r="H39" s="125"/>
      <c r="I39" s="42" t="s">
        <v>9</v>
      </c>
      <c r="J39" s="6">
        <v>49921</v>
      </c>
      <c r="K39" s="6">
        <v>71231</v>
      </c>
      <c r="L39" s="6">
        <v>41752</v>
      </c>
      <c r="M39" s="6">
        <v>26854</v>
      </c>
      <c r="N39" s="6">
        <v>32111</v>
      </c>
      <c r="O39" s="122"/>
      <c r="P39" s="114"/>
      <c r="Q39" s="46" t="s">
        <v>9</v>
      </c>
      <c r="R39" s="81">
        <v>61068</v>
      </c>
      <c r="S39" s="81">
        <v>12256</v>
      </c>
      <c r="T39" s="81">
        <v>32111</v>
      </c>
      <c r="U39" s="81">
        <v>548</v>
      </c>
      <c r="V39" s="84">
        <f t="shared" si="2"/>
        <v>105983</v>
      </c>
      <c r="W39" s="77"/>
      <c r="X39" s="77"/>
      <c r="Y39" s="77"/>
      <c r="Z39" s="77"/>
      <c r="AA39" s="77"/>
    </row>
    <row r="40" spans="1:27" x14ac:dyDescent="0.3">
      <c r="A40" s="42" t="s">
        <v>11</v>
      </c>
      <c r="B40" s="6">
        <v>31371</v>
      </c>
      <c r="C40" s="6">
        <v>40329</v>
      </c>
      <c r="D40" s="6">
        <v>34333</v>
      </c>
      <c r="E40" s="6">
        <v>24521</v>
      </c>
      <c r="F40" s="6">
        <v>24933</v>
      </c>
      <c r="G40" s="125"/>
      <c r="H40" s="125"/>
      <c r="I40" s="42" t="s">
        <v>11</v>
      </c>
      <c r="J40" s="6">
        <v>18799</v>
      </c>
      <c r="K40" s="6">
        <v>23884</v>
      </c>
      <c r="L40" s="6">
        <v>14970</v>
      </c>
      <c r="M40" s="6">
        <v>6973</v>
      </c>
      <c r="N40" s="6">
        <v>7206</v>
      </c>
      <c r="O40" s="122"/>
      <c r="P40" s="114"/>
      <c r="Q40" s="46" t="s">
        <v>11</v>
      </c>
      <c r="R40" s="81">
        <v>14581</v>
      </c>
      <c r="S40" s="81">
        <v>3010</v>
      </c>
      <c r="T40" s="81">
        <v>7206</v>
      </c>
      <c r="U40" s="81">
        <v>136</v>
      </c>
      <c r="V40" s="84">
        <f t="shared" si="2"/>
        <v>24933</v>
      </c>
      <c r="W40" s="77"/>
      <c r="X40" s="77"/>
      <c r="Y40" s="77"/>
      <c r="Z40" s="77"/>
      <c r="AA40" s="77"/>
    </row>
    <row r="41" spans="1:27" x14ac:dyDescent="0.3">
      <c r="A41" s="42" t="s">
        <v>12</v>
      </c>
      <c r="B41" s="6">
        <v>8473</v>
      </c>
      <c r="C41" s="6">
        <v>9765</v>
      </c>
      <c r="D41" s="6">
        <v>6557</v>
      </c>
      <c r="E41" s="6">
        <v>4380</v>
      </c>
      <c r="F41" s="6">
        <v>4565</v>
      </c>
      <c r="G41" s="125"/>
      <c r="H41" s="125"/>
      <c r="I41" s="42" t="s">
        <v>12</v>
      </c>
      <c r="J41" s="6">
        <v>6326</v>
      </c>
      <c r="K41" s="6">
        <v>6799</v>
      </c>
      <c r="L41" s="6">
        <v>3183</v>
      </c>
      <c r="M41" s="6">
        <v>1352</v>
      </c>
      <c r="N41" s="6">
        <v>1278</v>
      </c>
      <c r="O41" s="122"/>
      <c r="P41" s="114"/>
      <c r="Q41" s="46" t="s">
        <v>12</v>
      </c>
      <c r="R41" s="81">
        <v>2379</v>
      </c>
      <c r="S41" s="81">
        <v>742</v>
      </c>
      <c r="T41" s="81">
        <v>1278</v>
      </c>
      <c r="U41" s="81">
        <v>166</v>
      </c>
      <c r="V41" s="84">
        <f t="shared" si="2"/>
        <v>4565</v>
      </c>
      <c r="W41" s="77"/>
      <c r="X41" s="77"/>
      <c r="Y41" s="77"/>
      <c r="Z41" s="77"/>
      <c r="AA41" s="77"/>
    </row>
    <row r="42" spans="1:27" x14ac:dyDescent="0.3">
      <c r="A42" s="42" t="s">
        <v>13</v>
      </c>
      <c r="B42" s="6">
        <v>19344</v>
      </c>
      <c r="C42" s="6">
        <v>24788</v>
      </c>
      <c r="D42" s="6">
        <v>19006</v>
      </c>
      <c r="E42" s="6">
        <v>13883</v>
      </c>
      <c r="F42" s="6">
        <v>14572</v>
      </c>
      <c r="G42" s="125"/>
      <c r="H42" s="125"/>
      <c r="I42" s="42" t="s">
        <v>13</v>
      </c>
      <c r="J42" s="6">
        <v>13020</v>
      </c>
      <c r="K42" s="6">
        <v>16741</v>
      </c>
      <c r="L42" s="6">
        <v>9975</v>
      </c>
      <c r="M42" s="6">
        <v>5833</v>
      </c>
      <c r="N42" s="6">
        <v>5832</v>
      </c>
      <c r="O42" s="122"/>
      <c r="P42" s="114"/>
      <c r="Q42" s="46" t="s">
        <v>13</v>
      </c>
      <c r="R42" s="81">
        <v>6758</v>
      </c>
      <c r="S42" s="81">
        <v>1908</v>
      </c>
      <c r="T42" s="81">
        <v>5832</v>
      </c>
      <c r="U42" s="81">
        <v>74</v>
      </c>
      <c r="V42" s="84">
        <f t="shared" si="2"/>
        <v>14572</v>
      </c>
      <c r="W42" s="77"/>
      <c r="X42" s="77"/>
      <c r="Y42" s="77"/>
      <c r="Z42" s="77"/>
      <c r="AA42" s="77"/>
    </row>
    <row r="43" spans="1:27" x14ac:dyDescent="0.3">
      <c r="A43" s="42" t="s">
        <v>14</v>
      </c>
      <c r="B43" s="6">
        <v>11867</v>
      </c>
      <c r="C43" s="6">
        <v>13578</v>
      </c>
      <c r="D43" s="6">
        <v>6692</v>
      </c>
      <c r="E43" s="6">
        <v>4615</v>
      </c>
      <c r="F43" s="6">
        <v>5141</v>
      </c>
      <c r="G43" s="125"/>
      <c r="H43" s="125"/>
      <c r="I43" s="42" t="s">
        <v>14</v>
      </c>
      <c r="J43" s="6">
        <v>9763</v>
      </c>
      <c r="K43" s="6">
        <v>10836</v>
      </c>
      <c r="L43" s="6">
        <v>3860</v>
      </c>
      <c r="M43" s="6">
        <v>1838</v>
      </c>
      <c r="N43" s="6">
        <v>2183</v>
      </c>
      <c r="O43" s="122"/>
      <c r="P43" s="114"/>
      <c r="Q43" s="46" t="s">
        <v>14</v>
      </c>
      <c r="R43" s="81">
        <v>2171</v>
      </c>
      <c r="S43" s="81">
        <v>710</v>
      </c>
      <c r="T43" s="81">
        <v>2183</v>
      </c>
      <c r="U43" s="81">
        <v>77</v>
      </c>
      <c r="V43" s="84">
        <f t="shared" si="2"/>
        <v>5141</v>
      </c>
      <c r="W43" s="77"/>
      <c r="X43" s="77"/>
      <c r="Y43" s="77"/>
      <c r="Z43" s="77"/>
      <c r="AA43" s="77"/>
    </row>
    <row r="44" spans="1:27" x14ac:dyDescent="0.3">
      <c r="A44" s="42" t="s">
        <v>15</v>
      </c>
      <c r="B44" s="6">
        <v>180719</v>
      </c>
      <c r="C44" s="6">
        <v>200918</v>
      </c>
      <c r="D44" s="6">
        <v>116010</v>
      </c>
      <c r="E44" s="6">
        <v>79862</v>
      </c>
      <c r="F44" s="6">
        <v>83606</v>
      </c>
      <c r="G44" s="125"/>
      <c r="H44" s="125"/>
      <c r="I44" s="42" t="s">
        <v>15</v>
      </c>
      <c r="J44" s="6">
        <v>134486</v>
      </c>
      <c r="K44" s="6">
        <v>142922</v>
      </c>
      <c r="L44" s="6">
        <v>54230</v>
      </c>
      <c r="M44" s="6">
        <v>24960</v>
      </c>
      <c r="N44" s="6">
        <v>26730</v>
      </c>
      <c r="O44" s="122"/>
      <c r="P44" s="114"/>
      <c r="Q44" s="46" t="s">
        <v>15</v>
      </c>
      <c r="R44" s="81">
        <v>44644</v>
      </c>
      <c r="S44" s="81">
        <v>11197</v>
      </c>
      <c r="T44" s="81">
        <v>26730</v>
      </c>
      <c r="U44" s="81">
        <v>1035</v>
      </c>
      <c r="V44" s="84">
        <f t="shared" si="2"/>
        <v>83606</v>
      </c>
      <c r="W44" s="77"/>
      <c r="X44" s="77"/>
      <c r="Y44" s="77"/>
      <c r="Z44" s="77"/>
      <c r="AA44" s="77"/>
    </row>
    <row r="45" spans="1:27" x14ac:dyDescent="0.3">
      <c r="A45" s="42" t="s">
        <v>16</v>
      </c>
      <c r="B45" s="6">
        <v>7336</v>
      </c>
      <c r="C45" s="6">
        <v>9598</v>
      </c>
      <c r="D45" s="6">
        <v>7317</v>
      </c>
      <c r="E45" s="6">
        <v>4766</v>
      </c>
      <c r="F45" s="6">
        <v>4745</v>
      </c>
      <c r="G45" s="125"/>
      <c r="H45" s="125"/>
      <c r="I45" s="42" t="s">
        <v>16</v>
      </c>
      <c r="J45" s="6">
        <v>4960</v>
      </c>
      <c r="K45" s="6">
        <v>6492</v>
      </c>
      <c r="L45" s="6">
        <v>2870</v>
      </c>
      <c r="M45" s="6">
        <v>897</v>
      </c>
      <c r="N45" s="6">
        <v>905</v>
      </c>
      <c r="O45" s="122"/>
      <c r="P45" s="114"/>
      <c r="Q45" s="46" t="s">
        <v>16</v>
      </c>
      <c r="R45" s="81">
        <v>3413</v>
      </c>
      <c r="S45" s="81">
        <v>411</v>
      </c>
      <c r="T45" s="81">
        <v>905</v>
      </c>
      <c r="U45" s="81">
        <v>16</v>
      </c>
      <c r="V45" s="84">
        <f t="shared" si="2"/>
        <v>4745</v>
      </c>
      <c r="W45" s="77"/>
      <c r="X45" s="77"/>
      <c r="Y45" s="77"/>
      <c r="Z45" s="77"/>
      <c r="AA45" s="77"/>
    </row>
    <row r="46" spans="1:27" x14ac:dyDescent="0.3">
      <c r="A46" s="42" t="s">
        <v>17</v>
      </c>
      <c r="B46" s="6">
        <v>20168</v>
      </c>
      <c r="C46" s="6">
        <v>22015</v>
      </c>
      <c r="D46" s="6">
        <v>11144</v>
      </c>
      <c r="E46" s="6">
        <v>7361</v>
      </c>
      <c r="F46" s="6">
        <v>8581</v>
      </c>
      <c r="G46" s="125"/>
      <c r="H46" s="125"/>
      <c r="I46" s="42" t="s">
        <v>17</v>
      </c>
      <c r="J46" s="6">
        <v>16336</v>
      </c>
      <c r="K46" s="6">
        <v>16993</v>
      </c>
      <c r="L46" s="6">
        <v>5950</v>
      </c>
      <c r="M46" s="6">
        <v>2691</v>
      </c>
      <c r="N46" s="6">
        <v>3053</v>
      </c>
      <c r="O46" s="122"/>
      <c r="P46" s="114"/>
      <c r="Q46" s="46" t="s">
        <v>17</v>
      </c>
      <c r="R46" s="81">
        <v>4038</v>
      </c>
      <c r="S46" s="81">
        <v>1400</v>
      </c>
      <c r="T46" s="81">
        <v>3053</v>
      </c>
      <c r="U46" s="81">
        <v>90</v>
      </c>
      <c r="V46" s="84">
        <f t="shared" si="2"/>
        <v>8581</v>
      </c>
      <c r="W46" s="77"/>
      <c r="X46" s="77"/>
      <c r="Y46" s="77"/>
      <c r="Z46" s="77"/>
      <c r="AA46" s="77"/>
    </row>
    <row r="47" spans="1:27" x14ac:dyDescent="0.3">
      <c r="A47" s="42" t="s">
        <v>18</v>
      </c>
      <c r="B47" s="6">
        <v>70250</v>
      </c>
      <c r="C47" s="6">
        <v>68864</v>
      </c>
      <c r="D47" s="6">
        <v>42024</v>
      </c>
      <c r="E47" s="6">
        <v>18862</v>
      </c>
      <c r="F47" s="6">
        <v>24556</v>
      </c>
      <c r="G47" s="125"/>
      <c r="H47" s="125"/>
      <c r="I47" s="42" t="s">
        <v>18</v>
      </c>
      <c r="J47" s="6">
        <v>58995</v>
      </c>
      <c r="K47" s="6">
        <v>57129</v>
      </c>
      <c r="L47" s="6">
        <v>25032</v>
      </c>
      <c r="M47" s="6">
        <v>5878</v>
      </c>
      <c r="N47" s="6">
        <v>7184</v>
      </c>
      <c r="O47" s="122"/>
      <c r="P47" s="114"/>
      <c r="Q47" s="46" t="s">
        <v>18</v>
      </c>
      <c r="R47" s="81">
        <v>12984</v>
      </c>
      <c r="S47" s="81">
        <v>4132</v>
      </c>
      <c r="T47" s="81">
        <v>7184</v>
      </c>
      <c r="U47" s="81">
        <v>256</v>
      </c>
      <c r="V47" s="84">
        <f t="shared" si="2"/>
        <v>24556</v>
      </c>
      <c r="W47" s="77"/>
      <c r="X47" s="77"/>
      <c r="Y47" s="77"/>
      <c r="Z47" s="77"/>
      <c r="AA47" s="77"/>
    </row>
    <row r="48" spans="1:27" x14ac:dyDescent="0.3">
      <c r="A48" s="43" t="s">
        <v>24</v>
      </c>
      <c r="B48" s="47">
        <f>SUM(B32:B47)</f>
        <v>671773</v>
      </c>
      <c r="C48" s="47">
        <f t="shared" ref="C48:F48" si="3">SUM(C32:C47)</f>
        <v>787689</v>
      </c>
      <c r="D48" s="47">
        <f t="shared" si="3"/>
        <v>507863</v>
      </c>
      <c r="E48" s="47">
        <f t="shared" si="3"/>
        <v>358451</v>
      </c>
      <c r="F48" s="47">
        <f t="shared" si="3"/>
        <v>385603</v>
      </c>
      <c r="G48" s="125"/>
      <c r="H48" s="125"/>
      <c r="I48" s="43" t="s">
        <v>24</v>
      </c>
      <c r="J48" s="47">
        <f>SUM(J32:J47)</f>
        <v>460734</v>
      </c>
      <c r="K48" s="47">
        <f t="shared" ref="K48:N48" si="4">SUM(K32:K47)</f>
        <v>527490</v>
      </c>
      <c r="L48" s="47">
        <f t="shared" si="4"/>
        <v>225883</v>
      </c>
      <c r="M48" s="47">
        <f t="shared" si="4"/>
        <v>106762</v>
      </c>
      <c r="N48" s="47">
        <f t="shared" si="4"/>
        <v>121131</v>
      </c>
      <c r="O48" s="122"/>
      <c r="P48" s="114"/>
      <c r="Q48" s="47" t="s">
        <v>24</v>
      </c>
      <c r="R48" s="47">
        <f>SUM(R32:R47)</f>
        <v>212160</v>
      </c>
      <c r="S48" s="47">
        <f>SUM(S32:S47)</f>
        <v>49079</v>
      </c>
      <c r="T48" s="47">
        <f>SUM(T32:T47)</f>
        <v>121131</v>
      </c>
      <c r="U48" s="47">
        <f>SUM(U32:U47)</f>
        <v>3233</v>
      </c>
      <c r="V48" s="47">
        <f>SUM(R48:U48)</f>
        <v>385603</v>
      </c>
      <c r="W48" s="116"/>
      <c r="X48" s="77"/>
      <c r="Y48" s="77"/>
      <c r="Z48" s="77"/>
      <c r="AA48" s="77"/>
    </row>
    <row r="49" spans="1:27" s="77" customFormat="1" x14ac:dyDescent="0.3">
      <c r="A49" s="130" t="s">
        <v>99</v>
      </c>
      <c r="B49" s="120"/>
      <c r="C49" s="146"/>
      <c r="D49" s="146"/>
      <c r="E49" s="146"/>
      <c r="F49" s="146"/>
      <c r="G49" s="127"/>
      <c r="H49" s="127"/>
      <c r="I49" s="127"/>
      <c r="J49" s="127"/>
      <c r="K49" s="147"/>
      <c r="W49" s="114"/>
    </row>
    <row r="50" spans="1:27" s="77" customFormat="1" x14ac:dyDescent="0.3">
      <c r="A50" s="120" t="s">
        <v>103</v>
      </c>
      <c r="C50" s="120"/>
      <c r="D50" s="128"/>
      <c r="E50" s="128"/>
      <c r="G50" s="128"/>
      <c r="H50" s="128"/>
      <c r="I50" s="120" t="s">
        <v>108</v>
      </c>
      <c r="K50" s="120"/>
      <c r="L50" s="128"/>
      <c r="M50" s="128"/>
      <c r="Q50" s="133" t="s">
        <v>125</v>
      </c>
      <c r="W50" s="114"/>
    </row>
    <row r="51" spans="1:27" ht="15" customHeight="1" x14ac:dyDescent="0.3">
      <c r="A51" s="184" t="s">
        <v>0</v>
      </c>
      <c r="B51" s="184" t="s">
        <v>45</v>
      </c>
      <c r="C51" s="184"/>
      <c r="D51" s="184"/>
      <c r="E51" s="184"/>
      <c r="F51" s="184"/>
      <c r="G51" s="120"/>
      <c r="H51" s="120"/>
      <c r="I51" s="184" t="s">
        <v>0</v>
      </c>
      <c r="J51" s="184" t="s">
        <v>63</v>
      </c>
      <c r="K51" s="184"/>
      <c r="L51" s="184"/>
      <c r="M51" s="184"/>
      <c r="N51" s="184"/>
      <c r="O51" s="77"/>
      <c r="P51" s="77"/>
      <c r="Q51" s="184" t="s">
        <v>0</v>
      </c>
      <c r="R51" s="184" t="str">
        <f>+R30</f>
        <v>4T2023</v>
      </c>
      <c r="S51" s="184"/>
      <c r="T51" s="184"/>
      <c r="U51" s="184"/>
      <c r="V51" s="184"/>
      <c r="W51" s="77"/>
      <c r="X51" s="77"/>
      <c r="Y51" s="77"/>
      <c r="Z51" s="77"/>
      <c r="AA51" s="77"/>
    </row>
    <row r="52" spans="1:27" ht="26.4" x14ac:dyDescent="0.3">
      <c r="A52" s="184" t="s">
        <v>0</v>
      </c>
      <c r="B52" s="108" t="str">
        <f>+J52</f>
        <v>4T2022</v>
      </c>
      <c r="C52" s="108" t="str">
        <f t="shared" ref="C52:F52" si="5">+K52</f>
        <v>1T2023</v>
      </c>
      <c r="D52" s="108" t="str">
        <f t="shared" si="5"/>
        <v>2T2023</v>
      </c>
      <c r="E52" s="108" t="str">
        <f t="shared" si="5"/>
        <v>3T2023</v>
      </c>
      <c r="F52" s="108" t="str">
        <f t="shared" si="5"/>
        <v>4T2023</v>
      </c>
      <c r="G52" s="123"/>
      <c r="H52" s="123"/>
      <c r="I52" s="184" t="s">
        <v>0</v>
      </c>
      <c r="J52" s="108" t="str">
        <f>+J74</f>
        <v>4T2022</v>
      </c>
      <c r="K52" s="108" t="str">
        <f t="shared" ref="K52:N52" si="6">+K74</f>
        <v>1T2023</v>
      </c>
      <c r="L52" s="108" t="str">
        <f t="shared" si="6"/>
        <v>2T2023</v>
      </c>
      <c r="M52" s="108" t="str">
        <f t="shared" si="6"/>
        <v>3T2023</v>
      </c>
      <c r="N52" s="108" t="str">
        <f t="shared" si="6"/>
        <v>4T2023</v>
      </c>
      <c r="O52" s="77"/>
      <c r="P52" s="77"/>
      <c r="Q52" s="184" t="s">
        <v>61</v>
      </c>
      <c r="R52" s="41" t="s">
        <v>61</v>
      </c>
      <c r="S52" s="41" t="s">
        <v>62</v>
      </c>
      <c r="T52" s="41" t="s">
        <v>63</v>
      </c>
      <c r="U52" s="41" t="s">
        <v>64</v>
      </c>
      <c r="V52" s="41" t="s">
        <v>65</v>
      </c>
      <c r="W52" s="77"/>
      <c r="X52" s="77"/>
      <c r="Y52" s="77"/>
      <c r="Z52" s="77"/>
      <c r="AA52" s="77"/>
    </row>
    <row r="53" spans="1:27" x14ac:dyDescent="0.3">
      <c r="A53" s="42" t="s">
        <v>1</v>
      </c>
      <c r="B53" s="35">
        <v>3.5044576069594935E-2</v>
      </c>
      <c r="C53" s="35">
        <v>3.6329058803664896E-2</v>
      </c>
      <c r="D53" s="35">
        <v>4.847173351868516E-2</v>
      </c>
      <c r="E53" s="35">
        <v>5.9522779961556811E-2</v>
      </c>
      <c r="F53" s="35">
        <v>5.6306615871764484E-2</v>
      </c>
      <c r="G53" s="125"/>
      <c r="H53" s="125"/>
      <c r="I53" s="42" t="s">
        <v>1</v>
      </c>
      <c r="J53" s="35">
        <v>2.136156654381921E-2</v>
      </c>
      <c r="K53" s="35">
        <v>2.1600409486435761E-2</v>
      </c>
      <c r="L53" s="35">
        <v>2.694315198576254E-2</v>
      </c>
      <c r="M53" s="35">
        <v>3.5696221502032562E-2</v>
      </c>
      <c r="N53" s="35">
        <v>3.4863082117707278E-2</v>
      </c>
      <c r="O53" s="114"/>
      <c r="P53" s="114"/>
      <c r="Q53" s="46" t="s">
        <v>1</v>
      </c>
      <c r="R53" s="35">
        <v>0.71729918938835668</v>
      </c>
      <c r="S53" s="35">
        <v>8.4837877671333828E-2</v>
      </c>
      <c r="T53" s="35">
        <v>0.19450073691967576</v>
      </c>
      <c r="U53" s="35">
        <v>3.3621960206337508E-3</v>
      </c>
      <c r="V53" s="145">
        <f>SUM(R53:U53)</f>
        <v>1</v>
      </c>
      <c r="W53" s="77"/>
      <c r="X53" s="77"/>
      <c r="Y53" s="77"/>
      <c r="Z53" s="77"/>
      <c r="AA53" s="77"/>
    </row>
    <row r="54" spans="1:27" x14ac:dyDescent="0.3">
      <c r="A54" s="42" t="s">
        <v>2</v>
      </c>
      <c r="B54" s="35">
        <v>4.2658755264054972E-2</v>
      </c>
      <c r="C54" s="35">
        <v>3.7838537798547393E-2</v>
      </c>
      <c r="D54" s="35">
        <v>3.4664860405266777E-2</v>
      </c>
      <c r="E54" s="35">
        <v>3.3926533891661621E-2</v>
      </c>
      <c r="F54" s="35">
        <v>3.9748134739615616E-2</v>
      </c>
      <c r="G54" s="125"/>
      <c r="H54" s="125"/>
      <c r="I54" s="42" t="s">
        <v>2</v>
      </c>
      <c r="J54" s="35">
        <v>4.5616342618517408E-2</v>
      </c>
      <c r="K54" s="35">
        <v>3.8156173576750267E-2</v>
      </c>
      <c r="L54" s="35">
        <v>3.2043137376429387E-2</v>
      </c>
      <c r="M54" s="35">
        <v>3.4160094415616044E-2</v>
      </c>
      <c r="N54" s="35">
        <v>4.1120770075372945E-2</v>
      </c>
      <c r="O54" s="114"/>
      <c r="P54" s="114"/>
      <c r="Q54" s="46" t="s">
        <v>2</v>
      </c>
      <c r="R54" s="35">
        <v>0.55666470933646506</v>
      </c>
      <c r="S54" s="35">
        <v>0.1101976903503621</v>
      </c>
      <c r="T54" s="35">
        <v>0.32498205780648531</v>
      </c>
      <c r="U54" s="35">
        <v>8.1555425066875444E-3</v>
      </c>
      <c r="V54" s="145">
        <f t="shared" ref="V54:V68" si="7">SUM(R54:U54)</f>
        <v>1</v>
      </c>
      <c r="W54" s="77"/>
      <c r="X54" s="77"/>
      <c r="Y54" s="77"/>
      <c r="Z54" s="77"/>
      <c r="AA54" s="77"/>
    </row>
    <row r="55" spans="1:27" x14ac:dyDescent="0.3">
      <c r="A55" s="42" t="s">
        <v>3</v>
      </c>
      <c r="B55" s="35">
        <v>4.3720125697222126E-2</v>
      </c>
      <c r="C55" s="35">
        <v>4.9105674955471003E-2</v>
      </c>
      <c r="D55" s="35">
        <v>2.9923424230550364E-2</v>
      </c>
      <c r="E55" s="35">
        <v>2.4990863465299301E-2</v>
      </c>
      <c r="F55" s="35">
        <v>2.5365466554980121E-2</v>
      </c>
      <c r="G55" s="125"/>
      <c r="H55" s="125"/>
      <c r="I55" s="42" t="s">
        <v>3</v>
      </c>
      <c r="J55" s="35">
        <v>5.095998992911311E-2</v>
      </c>
      <c r="K55" s="35">
        <v>5.723331247985744E-2</v>
      </c>
      <c r="L55" s="35">
        <v>2.8430647724707037E-2</v>
      </c>
      <c r="M55" s="35">
        <v>1.9932185609111856E-2</v>
      </c>
      <c r="N55" s="35">
        <v>2.0457190975060061E-2</v>
      </c>
      <c r="O55" s="114"/>
      <c r="P55" s="114"/>
      <c r="Q55" s="46" t="s">
        <v>3</v>
      </c>
      <c r="R55" s="35">
        <v>0.62969021572436357</v>
      </c>
      <c r="S55" s="35">
        <v>0.11052039668745527</v>
      </c>
      <c r="T55" s="35">
        <v>0.25334832839178001</v>
      </c>
      <c r="U55" s="35">
        <v>6.441059196401186E-3</v>
      </c>
      <c r="V55" s="145">
        <f t="shared" si="7"/>
        <v>1</v>
      </c>
      <c r="W55" s="77"/>
      <c r="X55" s="77"/>
      <c r="Y55" s="77"/>
      <c r="Z55" s="77"/>
      <c r="AA55" s="77"/>
    </row>
    <row r="56" spans="1:27" x14ac:dyDescent="0.3">
      <c r="A56" s="42" t="s">
        <v>4</v>
      </c>
      <c r="B56" s="35">
        <v>9.0372789617921521E-3</v>
      </c>
      <c r="C56" s="35">
        <v>8.0056976801758054E-3</v>
      </c>
      <c r="D56" s="35">
        <v>1.1201839866263146E-2</v>
      </c>
      <c r="E56" s="35">
        <v>1.3204036256001517E-2</v>
      </c>
      <c r="F56" s="35">
        <v>1.301338423196915E-2</v>
      </c>
      <c r="G56" s="125"/>
      <c r="H56" s="125"/>
      <c r="I56" s="42" t="s">
        <v>4</v>
      </c>
      <c r="J56" s="35">
        <v>5.8037826598427728E-3</v>
      </c>
      <c r="K56" s="35">
        <v>5.2038901211397372E-3</v>
      </c>
      <c r="L56" s="35">
        <v>5.5294112438740413E-3</v>
      </c>
      <c r="M56" s="35">
        <v>6.4442404600887956E-3</v>
      </c>
      <c r="N56" s="35">
        <v>5.5064351817453831E-3</v>
      </c>
      <c r="O56" s="114"/>
      <c r="P56" s="114"/>
      <c r="Q56" s="46" t="s">
        <v>4</v>
      </c>
      <c r="R56" s="35">
        <v>0.74312475089677166</v>
      </c>
      <c r="S56" s="35">
        <v>0.12196094061379036</v>
      </c>
      <c r="T56" s="35">
        <v>0.1329214826624153</v>
      </c>
      <c r="U56" s="35">
        <v>1.9928258270227183E-3</v>
      </c>
      <c r="V56" s="145">
        <f t="shared" si="7"/>
        <v>1</v>
      </c>
      <c r="W56" s="77"/>
      <c r="X56" s="77"/>
      <c r="Y56" s="77"/>
      <c r="Z56" s="77"/>
      <c r="AA56" s="77"/>
    </row>
    <row r="57" spans="1:27" x14ac:dyDescent="0.3">
      <c r="A57" s="42" t="s">
        <v>6</v>
      </c>
      <c r="B57" s="35">
        <v>2.762689182208871E-2</v>
      </c>
      <c r="C57" s="35">
        <v>3.128011182078206E-2</v>
      </c>
      <c r="D57" s="35">
        <v>2.6174381673797854E-2</v>
      </c>
      <c r="E57" s="35">
        <v>2.0359826029220172E-2</v>
      </c>
      <c r="F57" s="35">
        <v>2.1293921468453304E-2</v>
      </c>
      <c r="G57" s="125"/>
      <c r="H57" s="125"/>
      <c r="I57" s="42" t="s">
        <v>6</v>
      </c>
      <c r="J57" s="35">
        <v>2.874543662937834E-2</v>
      </c>
      <c r="K57" s="35">
        <v>3.3473620352992471E-2</v>
      </c>
      <c r="L57" s="35">
        <v>2.4919980697971959E-2</v>
      </c>
      <c r="M57" s="35">
        <v>1.5398737378467994E-2</v>
      </c>
      <c r="N57" s="35">
        <v>1.5553409119052926E-2</v>
      </c>
      <c r="O57" s="114"/>
      <c r="P57" s="114"/>
      <c r="Q57" s="46" t="s">
        <v>6</v>
      </c>
      <c r="R57" s="35">
        <v>0.66873706004140787</v>
      </c>
      <c r="S57" s="35">
        <v>9.4994519546949208E-2</v>
      </c>
      <c r="T57" s="35">
        <v>0.22944830105955424</v>
      </c>
      <c r="U57" s="35">
        <v>6.8201193520886615E-3</v>
      </c>
      <c r="V57" s="145">
        <f t="shared" si="7"/>
        <v>1</v>
      </c>
      <c r="W57" s="77"/>
      <c r="X57" s="77"/>
      <c r="Y57" s="77"/>
      <c r="Z57" s="77"/>
      <c r="AA57" s="77"/>
    </row>
    <row r="58" spans="1:27" x14ac:dyDescent="0.3">
      <c r="A58" s="42" t="s">
        <v>7</v>
      </c>
      <c r="B58" s="35">
        <v>9.6272103820784702E-2</v>
      </c>
      <c r="C58" s="35">
        <v>9.8625218836368156E-2</v>
      </c>
      <c r="D58" s="35">
        <v>8.5680587087462567E-2</v>
      </c>
      <c r="E58" s="35">
        <v>7.7190466758357487E-2</v>
      </c>
      <c r="F58" s="35">
        <v>8.1262334577272485E-2</v>
      </c>
      <c r="G58" s="125"/>
      <c r="H58" s="125"/>
      <c r="I58" s="42" t="s">
        <v>7</v>
      </c>
      <c r="J58" s="35">
        <v>0.1137793173501413</v>
      </c>
      <c r="K58" s="35">
        <v>0.11719274299038844</v>
      </c>
      <c r="L58" s="35">
        <v>0.10931322852981411</v>
      </c>
      <c r="M58" s="35">
        <v>0.10442854199059591</v>
      </c>
      <c r="N58" s="35">
        <v>0.10873351990819856</v>
      </c>
      <c r="O58" s="114"/>
      <c r="P58" s="114"/>
      <c r="Q58" s="46" t="s">
        <v>7</v>
      </c>
      <c r="R58" s="35">
        <v>0.41104196585288016</v>
      </c>
      <c r="S58" s="35">
        <v>0.15825753949258017</v>
      </c>
      <c r="T58" s="35">
        <v>0.4203287059198979</v>
      </c>
      <c r="U58" s="35">
        <v>1.0371788734641774E-2</v>
      </c>
      <c r="V58" s="145">
        <f t="shared" si="7"/>
        <v>1</v>
      </c>
      <c r="W58" s="77"/>
      <c r="X58" s="77"/>
      <c r="Y58" s="77"/>
      <c r="Z58" s="77"/>
      <c r="AA58" s="77"/>
    </row>
    <row r="59" spans="1:27" x14ac:dyDescent="0.3">
      <c r="A59" s="42" t="s">
        <v>8</v>
      </c>
      <c r="B59" s="35">
        <v>4.8025151353210088E-2</v>
      </c>
      <c r="C59" s="35">
        <v>5.1369258679504218E-2</v>
      </c>
      <c r="D59" s="35">
        <v>4.5279927854559199E-2</v>
      </c>
      <c r="E59" s="35">
        <v>4.3155131384763887E-2</v>
      </c>
      <c r="F59" s="35">
        <v>4.5479417950586486E-2</v>
      </c>
      <c r="G59" s="125"/>
      <c r="H59" s="125"/>
      <c r="I59" s="42" t="s">
        <v>8</v>
      </c>
      <c r="J59" s="35">
        <v>5.5237946407254511E-2</v>
      </c>
      <c r="K59" s="35">
        <v>5.7881666003146981E-2</v>
      </c>
      <c r="L59" s="35">
        <v>5.6423015454903643E-2</v>
      </c>
      <c r="M59" s="35">
        <v>6.0124388827485435E-2</v>
      </c>
      <c r="N59" s="35">
        <v>5.9811278698268813E-2</v>
      </c>
      <c r="O59" s="114"/>
      <c r="P59" s="114"/>
      <c r="Q59" s="46" t="s">
        <v>8</v>
      </c>
      <c r="R59" s="35">
        <v>0.44243599247305698</v>
      </c>
      <c r="S59" s="35">
        <v>0.13400239493642013</v>
      </c>
      <c r="T59" s="35">
        <v>0.41312653247419739</v>
      </c>
      <c r="U59" s="35">
        <v>1.0435080116325483E-2</v>
      </c>
      <c r="V59" s="145">
        <f t="shared" si="7"/>
        <v>1</v>
      </c>
      <c r="W59" s="77"/>
      <c r="X59" s="77"/>
      <c r="Y59" s="77"/>
      <c r="Z59" s="77"/>
      <c r="AA59" s="77"/>
    </row>
    <row r="60" spans="1:27" x14ac:dyDescent="0.3">
      <c r="A60" s="42" t="s">
        <v>9</v>
      </c>
      <c r="B60" s="35">
        <v>0.1773084062622344</v>
      </c>
      <c r="C60" s="35">
        <v>0.19251125761563256</v>
      </c>
      <c r="D60" s="35">
        <v>0.23996432108659224</v>
      </c>
      <c r="E60" s="35">
        <v>0.28616742595222222</v>
      </c>
      <c r="F60" s="35">
        <v>0.27485004006711566</v>
      </c>
      <c r="G60" s="125"/>
      <c r="H60" s="125"/>
      <c r="I60" s="42" t="s">
        <v>9</v>
      </c>
      <c r="J60" s="35">
        <v>0.10835102249888222</v>
      </c>
      <c r="K60" s="35">
        <v>0.1350376310451383</v>
      </c>
      <c r="L60" s="35">
        <v>0.18483905384646035</v>
      </c>
      <c r="M60" s="35">
        <v>0.25153144377212866</v>
      </c>
      <c r="N60" s="35">
        <v>0.26509316359973911</v>
      </c>
      <c r="O60" s="114"/>
      <c r="P60" s="114"/>
      <c r="Q60" s="46" t="s">
        <v>9</v>
      </c>
      <c r="R60" s="35">
        <v>0.57620561788211322</v>
      </c>
      <c r="S60" s="35">
        <v>0.11564118773765604</v>
      </c>
      <c r="T60" s="35">
        <v>0.30298255380579903</v>
      </c>
      <c r="U60" s="35">
        <v>5.1706405744317485E-3</v>
      </c>
      <c r="V60" s="145">
        <f t="shared" si="7"/>
        <v>1.0000000000000002</v>
      </c>
      <c r="W60" s="77"/>
      <c r="X60" s="77"/>
      <c r="Y60" s="77"/>
      <c r="Z60" s="77"/>
      <c r="AA60" s="77"/>
    </row>
    <row r="61" spans="1:27" x14ac:dyDescent="0.3">
      <c r="A61" s="42" t="s">
        <v>11</v>
      </c>
      <c r="B61" s="35">
        <v>4.6698810461271889E-2</v>
      </c>
      <c r="C61" s="35">
        <v>5.1199140777641934E-2</v>
      </c>
      <c r="D61" s="35">
        <v>6.760287715387811E-2</v>
      </c>
      <c r="E61" s="35">
        <v>6.840823431933514E-2</v>
      </c>
      <c r="F61" s="35">
        <v>6.4659766651193065E-2</v>
      </c>
      <c r="G61" s="125"/>
      <c r="H61" s="125"/>
      <c r="I61" s="42" t="s">
        <v>11</v>
      </c>
      <c r="J61" s="35">
        <v>4.0802285049507961E-2</v>
      </c>
      <c r="K61" s="35">
        <v>4.5278583480255548E-2</v>
      </c>
      <c r="L61" s="35">
        <v>6.6273247654759324E-2</v>
      </c>
      <c r="M61" s="35">
        <v>6.5313501058429035E-2</v>
      </c>
      <c r="N61" s="35">
        <v>5.9489313222874408E-2</v>
      </c>
      <c r="O61" s="114"/>
      <c r="P61" s="114"/>
      <c r="Q61" s="46" t="s">
        <v>11</v>
      </c>
      <c r="R61" s="35">
        <v>0.58480728351983313</v>
      </c>
      <c r="S61" s="35">
        <v>0.12072353908474712</v>
      </c>
      <c r="T61" s="35">
        <v>0.28901455901816869</v>
      </c>
      <c r="U61" s="35">
        <v>5.454618377251033E-3</v>
      </c>
      <c r="V61" s="145">
        <f t="shared" si="7"/>
        <v>1</v>
      </c>
      <c r="W61" s="77"/>
      <c r="X61" s="77"/>
      <c r="Y61" s="77"/>
      <c r="Z61" s="77"/>
      <c r="AA61" s="77"/>
    </row>
    <row r="62" spans="1:27" x14ac:dyDescent="0.3">
      <c r="A62" s="42" t="s">
        <v>12</v>
      </c>
      <c r="B62" s="35">
        <v>1.2612891557118252E-2</v>
      </c>
      <c r="C62" s="35">
        <v>1.2397024714068623E-2</v>
      </c>
      <c r="D62" s="35">
        <v>1.2910962208312084E-2</v>
      </c>
      <c r="E62" s="35">
        <v>1.2219243355437703E-2</v>
      </c>
      <c r="F62" s="35">
        <v>1.1838600840761094E-2</v>
      </c>
      <c r="G62" s="125"/>
      <c r="H62" s="125"/>
      <c r="I62" s="42" t="s">
        <v>12</v>
      </c>
      <c r="J62" s="35">
        <v>1.3730265185551749E-2</v>
      </c>
      <c r="K62" s="35">
        <v>1.2889343873817512E-2</v>
      </c>
      <c r="L62" s="35">
        <v>1.4091365884108144E-2</v>
      </c>
      <c r="M62" s="35">
        <v>1.266368183436054E-2</v>
      </c>
      <c r="N62" s="35">
        <v>1.0550560962924437E-2</v>
      </c>
      <c r="O62" s="114"/>
      <c r="P62" s="114"/>
      <c r="Q62" s="46" t="s">
        <v>12</v>
      </c>
      <c r="R62" s="35">
        <v>0.52113910186199341</v>
      </c>
      <c r="S62" s="35">
        <v>0.16254107338444687</v>
      </c>
      <c r="T62" s="35">
        <v>0.27995618838992331</v>
      </c>
      <c r="U62" s="35">
        <v>3.6363636363636362E-2</v>
      </c>
      <c r="V62" s="145">
        <f t="shared" si="7"/>
        <v>1</v>
      </c>
      <c r="W62" s="77"/>
      <c r="X62" s="77"/>
      <c r="Y62" s="77"/>
      <c r="Z62" s="77"/>
      <c r="AA62" s="77"/>
    </row>
    <row r="63" spans="1:27" x14ac:dyDescent="0.3">
      <c r="A63" s="42" t="s">
        <v>13</v>
      </c>
      <c r="B63" s="35">
        <v>2.879544131723067E-2</v>
      </c>
      <c r="C63" s="35">
        <v>3.1469272771360274E-2</v>
      </c>
      <c r="D63" s="35">
        <v>3.7423478379011665E-2</v>
      </c>
      <c r="E63" s="35">
        <v>3.8730537786196721E-2</v>
      </c>
      <c r="F63" s="35">
        <v>3.7790162420935525E-2</v>
      </c>
      <c r="G63" s="125"/>
      <c r="H63" s="125"/>
      <c r="I63" s="42" t="s">
        <v>13</v>
      </c>
      <c r="J63" s="35">
        <v>2.8259255883004077E-2</v>
      </c>
      <c r="K63" s="35">
        <v>3.1737094542076627E-2</v>
      </c>
      <c r="L63" s="35">
        <v>4.416002974991478E-2</v>
      </c>
      <c r="M63" s="35">
        <v>5.4635544482119103E-2</v>
      </c>
      <c r="N63" s="35">
        <v>4.814622185897912E-2</v>
      </c>
      <c r="O63" s="114"/>
      <c r="P63" s="114"/>
      <c r="Q63" s="46" t="s">
        <v>13</v>
      </c>
      <c r="R63" s="35">
        <v>0.46376612681855611</v>
      </c>
      <c r="S63" s="35">
        <v>0.13093604172385398</v>
      </c>
      <c r="T63" s="35">
        <v>0.40021959923140271</v>
      </c>
      <c r="U63" s="35">
        <v>5.0782322261872081E-3</v>
      </c>
      <c r="V63" s="145">
        <f t="shared" si="7"/>
        <v>1</v>
      </c>
      <c r="W63" s="77"/>
      <c r="X63" s="77"/>
      <c r="Y63" s="77"/>
      <c r="Z63" s="77"/>
      <c r="AA63" s="77"/>
    </row>
    <row r="64" spans="1:27" x14ac:dyDescent="0.3">
      <c r="A64" s="42" t="s">
        <v>14</v>
      </c>
      <c r="B64" s="35">
        <v>1.7665193450763873E-2</v>
      </c>
      <c r="C64" s="35">
        <v>1.7237767697657325E-2</v>
      </c>
      <c r="D64" s="35">
        <v>1.3176781927409557E-2</v>
      </c>
      <c r="E64" s="35">
        <v>1.287484202861758E-2</v>
      </c>
      <c r="F64" s="35">
        <v>1.333236515276074E-2</v>
      </c>
      <c r="G64" s="125"/>
      <c r="H64" s="125"/>
      <c r="I64" s="42" t="s">
        <v>14</v>
      </c>
      <c r="J64" s="35">
        <v>2.1190101012731857E-2</v>
      </c>
      <c r="K64" s="35">
        <v>2.0542569527384407E-2</v>
      </c>
      <c r="L64" s="35">
        <v>1.7088492715255244E-2</v>
      </c>
      <c r="M64" s="35">
        <v>1.7215863322155824E-2</v>
      </c>
      <c r="N64" s="35">
        <v>1.8021811097076717E-2</v>
      </c>
      <c r="O64" s="114"/>
      <c r="P64" s="114"/>
      <c r="Q64" s="46" t="s">
        <v>14</v>
      </c>
      <c r="R64" s="35">
        <v>0.42229138299941643</v>
      </c>
      <c r="S64" s="35">
        <v>0.13810542695973546</v>
      </c>
      <c r="T64" s="35">
        <v>0.42462555922972184</v>
      </c>
      <c r="U64" s="35">
        <v>1.497763081112624E-2</v>
      </c>
      <c r="V64" s="145">
        <f t="shared" si="7"/>
        <v>1</v>
      </c>
      <c r="W64" s="77"/>
      <c r="X64" s="77"/>
      <c r="Y64" s="77"/>
      <c r="Z64" s="77"/>
      <c r="AA64" s="77"/>
    </row>
    <row r="65" spans="1:27" x14ac:dyDescent="0.3">
      <c r="A65" s="42" t="s">
        <v>15</v>
      </c>
      <c r="B65" s="35">
        <v>0.26901795695867503</v>
      </c>
      <c r="C65" s="35">
        <v>0.25507275079377772</v>
      </c>
      <c r="D65" s="35">
        <v>0.22842774527776191</v>
      </c>
      <c r="E65" s="35">
        <v>0.2227975371808141</v>
      </c>
      <c r="F65" s="35">
        <v>0.21681885255042102</v>
      </c>
      <c r="G65" s="125"/>
      <c r="H65" s="125"/>
      <c r="I65" s="42" t="s">
        <v>15</v>
      </c>
      <c r="J65" s="35">
        <v>0.29189510650396977</v>
      </c>
      <c r="K65" s="35">
        <v>0.27094731653680637</v>
      </c>
      <c r="L65" s="35">
        <v>0.24008004143738129</v>
      </c>
      <c r="M65" s="35">
        <v>0.23379104924973304</v>
      </c>
      <c r="N65" s="35">
        <v>0.22067018352032097</v>
      </c>
      <c r="O65" s="114"/>
      <c r="P65" s="114"/>
      <c r="Q65" s="46" t="s">
        <v>15</v>
      </c>
      <c r="R65" s="35">
        <v>0.53398081477405923</v>
      </c>
      <c r="S65" s="35">
        <v>0.1339257947994163</v>
      </c>
      <c r="T65" s="35">
        <v>0.31971389613185658</v>
      </c>
      <c r="U65" s="35">
        <v>1.2379494294667847E-2</v>
      </c>
      <c r="V65" s="145">
        <f t="shared" si="7"/>
        <v>1</v>
      </c>
      <c r="W65" s="77"/>
      <c r="X65" s="77"/>
      <c r="Y65" s="77"/>
      <c r="Z65" s="77"/>
      <c r="AA65" s="77"/>
    </row>
    <row r="66" spans="1:27" x14ac:dyDescent="0.3">
      <c r="A66" s="42" t="s">
        <v>16</v>
      </c>
      <c r="B66" s="35">
        <v>1.092035553676614E-2</v>
      </c>
      <c r="C66" s="35">
        <v>1.21850121050313E-2</v>
      </c>
      <c r="D66" s="35">
        <v>1.4407428775083045E-2</v>
      </c>
      <c r="E66" s="35">
        <v>1.3296099048405501E-2</v>
      </c>
      <c r="F66" s="35">
        <v>1.2305402188260983E-2</v>
      </c>
      <c r="G66" s="125"/>
      <c r="H66" s="125"/>
      <c r="I66" s="42" t="s">
        <v>16</v>
      </c>
      <c r="J66" s="35">
        <v>1.0765430812572981E-2</v>
      </c>
      <c r="K66" s="35">
        <v>1.2307342319285673E-2</v>
      </c>
      <c r="L66" s="35">
        <v>1.2705692770150918E-2</v>
      </c>
      <c r="M66" s="35">
        <v>8.4018658324122811E-3</v>
      </c>
      <c r="N66" s="35">
        <v>7.4712501341522818E-3</v>
      </c>
      <c r="O66" s="114"/>
      <c r="P66" s="114"/>
      <c r="Q66" s="46" t="s">
        <v>16</v>
      </c>
      <c r="R66" s="35">
        <v>0.71928345626975765</v>
      </c>
      <c r="S66" s="35">
        <v>8.6617492096944151E-2</v>
      </c>
      <c r="T66" s="35">
        <v>0.19072708113804004</v>
      </c>
      <c r="U66" s="35">
        <v>3.3719704952581667E-3</v>
      </c>
      <c r="V66" s="145">
        <f t="shared" si="7"/>
        <v>1</v>
      </c>
      <c r="W66" s="77"/>
      <c r="X66" s="77"/>
      <c r="Y66" s="77"/>
      <c r="Z66" s="77"/>
      <c r="AA66" s="77"/>
    </row>
    <row r="67" spans="1:27" x14ac:dyDescent="0.3">
      <c r="A67" s="42" t="s">
        <v>17</v>
      </c>
      <c r="B67" s="35">
        <v>3.0022046137608983E-2</v>
      </c>
      <c r="C67" s="35">
        <v>2.7948847832075858E-2</v>
      </c>
      <c r="D67" s="35">
        <v>2.1942925552757338E-2</v>
      </c>
      <c r="E67" s="35">
        <v>2.0535582269264139E-2</v>
      </c>
      <c r="F67" s="35">
        <v>2.2253457571647522E-2</v>
      </c>
      <c r="G67" s="125"/>
      <c r="H67" s="125"/>
      <c r="I67" s="42" t="s">
        <v>17</v>
      </c>
      <c r="J67" s="35">
        <v>3.5456467289151659E-2</v>
      </c>
      <c r="K67" s="35">
        <v>3.2214828717132077E-2</v>
      </c>
      <c r="L67" s="35">
        <v>2.6341070377142149E-2</v>
      </c>
      <c r="M67" s="35">
        <v>2.5205597497236845E-2</v>
      </c>
      <c r="N67" s="35">
        <v>2.5204117855875046E-2</v>
      </c>
      <c r="O67" s="114"/>
      <c r="P67" s="114"/>
      <c r="Q67" s="46" t="s">
        <v>17</v>
      </c>
      <c r="R67" s="35">
        <v>0.47057452511362313</v>
      </c>
      <c r="S67" s="35">
        <v>0.1631511478848619</v>
      </c>
      <c r="T67" s="35">
        <v>0.35578603892320243</v>
      </c>
      <c r="U67" s="35">
        <v>1.0488288078312551E-2</v>
      </c>
      <c r="V67" s="145">
        <f t="shared" si="7"/>
        <v>1</v>
      </c>
      <c r="W67" s="77"/>
      <c r="X67" s="77"/>
      <c r="Y67" s="77"/>
      <c r="Z67" s="77"/>
      <c r="AA67" s="77"/>
    </row>
    <row r="68" spans="1:27" x14ac:dyDescent="0.3">
      <c r="A68" s="42" t="s">
        <v>18</v>
      </c>
      <c r="B68" s="35">
        <v>0.10457401532958306</v>
      </c>
      <c r="C68" s="35">
        <v>8.7425367118240824E-2</v>
      </c>
      <c r="D68" s="35">
        <v>8.2746725002608976E-2</v>
      </c>
      <c r="E68" s="35">
        <v>5.2620860312846109E-2</v>
      </c>
      <c r="F68" s="35">
        <v>6.3682077162262749E-2</v>
      </c>
      <c r="G68" s="125"/>
      <c r="H68" s="125"/>
      <c r="I68" s="42" t="s">
        <v>18</v>
      </c>
      <c r="J68" s="35">
        <v>0.1280456836265611</v>
      </c>
      <c r="K68" s="35">
        <v>0.10830347494739237</v>
      </c>
      <c r="L68" s="35">
        <v>0.11081843255136509</v>
      </c>
      <c r="M68" s="35">
        <v>5.5057042768026074E-2</v>
      </c>
      <c r="N68" s="35">
        <v>5.9307691672651923E-2</v>
      </c>
      <c r="O68" s="114"/>
      <c r="P68" s="114"/>
      <c r="Q68" s="46" t="s">
        <v>18</v>
      </c>
      <c r="R68" s="35">
        <v>0.52875061084867248</v>
      </c>
      <c r="S68" s="35">
        <v>0.16826844762990714</v>
      </c>
      <c r="T68" s="35">
        <v>0.29255579084541455</v>
      </c>
      <c r="U68" s="35">
        <v>1.0425150676005863E-2</v>
      </c>
      <c r="V68" s="145">
        <f t="shared" si="7"/>
        <v>1</v>
      </c>
      <c r="W68" s="77"/>
      <c r="X68" s="77"/>
      <c r="Y68" s="77"/>
      <c r="Z68" s="77"/>
      <c r="AA68" s="77"/>
    </row>
    <row r="69" spans="1:27" x14ac:dyDescent="0.3">
      <c r="A69" s="43" t="s">
        <v>24</v>
      </c>
      <c r="B69" s="144">
        <f>SUM(B53:B68)</f>
        <v>1</v>
      </c>
      <c r="C69" s="144">
        <f t="shared" ref="C69:F69" si="8">SUM(C53:C68)</f>
        <v>0.99999999999999989</v>
      </c>
      <c r="D69" s="144">
        <f t="shared" si="8"/>
        <v>1</v>
      </c>
      <c r="E69" s="144">
        <f t="shared" si="8"/>
        <v>0.99999999999999989</v>
      </c>
      <c r="F69" s="144">
        <f t="shared" si="8"/>
        <v>0.99999999999999989</v>
      </c>
      <c r="G69" s="125"/>
      <c r="H69" s="125"/>
      <c r="I69" s="43" t="s">
        <v>24</v>
      </c>
      <c r="J69" s="144">
        <f>SUM(J53:J68)</f>
        <v>1</v>
      </c>
      <c r="K69" s="144">
        <f t="shared" ref="K69:N69" si="9">SUM(K53:K68)</f>
        <v>1</v>
      </c>
      <c r="L69" s="144">
        <f t="shared" si="9"/>
        <v>1</v>
      </c>
      <c r="M69" s="144">
        <f t="shared" si="9"/>
        <v>0.99999999999999989</v>
      </c>
      <c r="N69" s="144">
        <f t="shared" si="9"/>
        <v>0.99999999999999989</v>
      </c>
      <c r="O69" s="114"/>
      <c r="P69" s="114"/>
      <c r="Q69" s="47" t="s">
        <v>24</v>
      </c>
      <c r="R69" s="45">
        <v>0.55020318825320347</v>
      </c>
      <c r="S69" s="45">
        <v>0.12727857407748383</v>
      </c>
      <c r="T69" s="45">
        <v>0.31413396680005085</v>
      </c>
      <c r="U69" s="45">
        <v>8.3842708692619099E-3</v>
      </c>
      <c r="V69" s="144">
        <v>1</v>
      </c>
      <c r="W69" s="77"/>
      <c r="X69" s="77"/>
      <c r="Y69" s="77"/>
      <c r="Z69" s="77"/>
      <c r="AA69" s="77"/>
    </row>
    <row r="70" spans="1:27" s="77" customFormat="1" x14ac:dyDescent="0.3">
      <c r="A70" s="130" t="s">
        <v>99</v>
      </c>
    </row>
    <row r="71" spans="1:27" s="77" customFormat="1" x14ac:dyDescent="0.3">
      <c r="A71" s="120" t="s">
        <v>110</v>
      </c>
      <c r="I71" s="120" t="s">
        <v>111</v>
      </c>
      <c r="Q71" s="120" t="s">
        <v>112</v>
      </c>
    </row>
    <row r="72" spans="1:27" s="77" customFormat="1" x14ac:dyDescent="0.3">
      <c r="A72" s="131" t="s">
        <v>47</v>
      </c>
      <c r="I72" s="132" t="s">
        <v>70</v>
      </c>
      <c r="K72" s="120"/>
      <c r="L72" s="128"/>
      <c r="M72" s="128"/>
      <c r="Q72" s="131" t="s">
        <v>49</v>
      </c>
    </row>
    <row r="73" spans="1:27" ht="15" customHeight="1" x14ac:dyDescent="0.3">
      <c r="A73" s="165" t="s">
        <v>0</v>
      </c>
      <c r="B73" s="184" t="s">
        <v>44</v>
      </c>
      <c r="C73" s="184"/>
      <c r="D73" s="184"/>
      <c r="E73" s="184"/>
      <c r="F73" s="184"/>
      <c r="G73" s="77"/>
      <c r="H73" s="77"/>
      <c r="I73" s="165" t="s">
        <v>0</v>
      </c>
      <c r="J73" s="184" t="s">
        <v>57</v>
      </c>
      <c r="K73" s="184"/>
      <c r="L73" s="184"/>
      <c r="M73" s="184"/>
      <c r="N73" s="184"/>
      <c r="O73" s="77"/>
      <c r="P73" s="77"/>
      <c r="Q73" s="184" t="s">
        <v>0</v>
      </c>
      <c r="R73" s="167" t="str">
        <f>+R51</f>
        <v>4T2023</v>
      </c>
      <c r="S73" s="168"/>
      <c r="T73" s="168"/>
      <c r="U73" s="168"/>
      <c r="V73" s="169"/>
      <c r="W73" s="77"/>
      <c r="X73" s="77"/>
      <c r="Y73" s="77"/>
      <c r="Z73" s="77"/>
      <c r="AA73" s="77"/>
    </row>
    <row r="74" spans="1:27" ht="26.4" x14ac:dyDescent="0.3">
      <c r="A74" s="166" t="s">
        <v>0</v>
      </c>
      <c r="B74" s="108" t="str">
        <f>+J74</f>
        <v>4T2022</v>
      </c>
      <c r="C74" s="108" t="str">
        <f t="shared" ref="C74:F74" si="10">+K74</f>
        <v>1T2023</v>
      </c>
      <c r="D74" s="108" t="str">
        <f t="shared" si="10"/>
        <v>2T2023</v>
      </c>
      <c r="E74" s="108" t="str">
        <f t="shared" si="10"/>
        <v>3T2023</v>
      </c>
      <c r="F74" s="108" t="str">
        <f t="shared" si="10"/>
        <v>4T2023</v>
      </c>
      <c r="G74" s="135"/>
      <c r="H74" s="136"/>
      <c r="I74" s="166"/>
      <c r="J74" s="108" t="str">
        <f>+B3</f>
        <v>4T2022</v>
      </c>
      <c r="K74" s="41" t="str">
        <f>+F3</f>
        <v>1T2023</v>
      </c>
      <c r="L74" s="41" t="str">
        <f>+J3</f>
        <v>2T2023</v>
      </c>
      <c r="M74" s="41" t="str">
        <f>+N3</f>
        <v>3T2023</v>
      </c>
      <c r="N74" s="41" t="str">
        <f>+R3</f>
        <v>4T2023</v>
      </c>
      <c r="O74" s="77"/>
      <c r="P74" s="77"/>
      <c r="Q74" s="184"/>
      <c r="R74" s="41" t="s">
        <v>55</v>
      </c>
      <c r="S74" s="41" t="s">
        <v>56</v>
      </c>
      <c r="T74" s="41" t="s">
        <v>57</v>
      </c>
      <c r="U74" s="41" t="s">
        <v>58</v>
      </c>
      <c r="V74" s="41" t="s">
        <v>44</v>
      </c>
      <c r="W74" s="77"/>
      <c r="X74" s="77"/>
      <c r="Y74" s="77"/>
      <c r="Z74" s="77"/>
      <c r="AA74" s="77"/>
    </row>
    <row r="75" spans="1:27" x14ac:dyDescent="0.3">
      <c r="A75" s="42" t="s">
        <v>1</v>
      </c>
      <c r="B75" s="35">
        <v>4.9490630373818026E-2</v>
      </c>
      <c r="C75" s="35">
        <v>6.0328543479727451E-2</v>
      </c>
      <c r="D75" s="35">
        <v>5.2068835690324E-2</v>
      </c>
      <c r="E75" s="54">
        <v>4.5313024308814974E-2</v>
      </c>
      <c r="F75" s="54">
        <v>4.6266719797817504E-2</v>
      </c>
      <c r="G75" s="114"/>
      <c r="H75" s="114"/>
      <c r="I75" s="42" t="s">
        <v>1</v>
      </c>
      <c r="J75" s="35">
        <v>2.069011911218745E-2</v>
      </c>
      <c r="K75" s="35">
        <v>2.4020947176684883E-2</v>
      </c>
      <c r="L75" s="35">
        <v>1.2872849413466786E-2</v>
      </c>
      <c r="M75" s="54">
        <v>8.0937352662586171E-3</v>
      </c>
      <c r="N75" s="140">
        <v>8.9989110955316556E-3</v>
      </c>
      <c r="O75" s="114"/>
      <c r="P75" s="122"/>
      <c r="Q75" s="46" t="s">
        <v>1</v>
      </c>
      <c r="R75" s="35">
        <v>3.3187080606632731E-2</v>
      </c>
      <c r="S75" s="35">
        <v>3.9251703144611199E-3</v>
      </c>
      <c r="T75" s="35">
        <v>8.9989110955316556E-3</v>
      </c>
      <c r="U75" s="35">
        <v>1.555577811919988E-4</v>
      </c>
      <c r="V75" s="54">
        <v>4.6266719797817504E-2</v>
      </c>
      <c r="W75" s="77"/>
      <c r="X75" s="77"/>
      <c r="Y75" s="77"/>
      <c r="Z75" s="77"/>
      <c r="AA75" s="77"/>
    </row>
    <row r="76" spans="1:27" x14ac:dyDescent="0.3">
      <c r="A76" s="42" t="s">
        <v>2</v>
      </c>
      <c r="B76" s="35">
        <v>0.11523274142700894</v>
      </c>
      <c r="C76" s="35">
        <v>0.11938427275931682</v>
      </c>
      <c r="D76" s="35">
        <v>7.036792773347722E-2</v>
      </c>
      <c r="E76" s="54">
        <v>4.8462169938391156E-2</v>
      </c>
      <c r="F76" s="71">
        <v>6.0978957545086712E-2</v>
      </c>
      <c r="G76" s="114"/>
      <c r="H76" s="114"/>
      <c r="I76" s="42" t="s">
        <v>2</v>
      </c>
      <c r="J76" s="35">
        <v>8.4511516438268028E-2</v>
      </c>
      <c r="K76" s="35">
        <v>8.0618931649950334E-2</v>
      </c>
      <c r="L76" s="35">
        <v>2.893059136239183E-2</v>
      </c>
      <c r="M76" s="54">
        <v>1.4533470418987957E-2</v>
      </c>
      <c r="N76" s="54">
        <v>1.981706710589658E-2</v>
      </c>
      <c r="O76" s="114"/>
      <c r="P76" s="122"/>
      <c r="Q76" s="46" t="s">
        <v>2</v>
      </c>
      <c r="R76" s="35">
        <v>3.394483367747634E-2</v>
      </c>
      <c r="S76" s="35">
        <v>6.7197402814413425E-3</v>
      </c>
      <c r="T76" s="35">
        <v>1.981706710589658E-2</v>
      </c>
      <c r="U76" s="35">
        <v>4.9731648027244988E-4</v>
      </c>
      <c r="V76" s="71">
        <v>6.0978957545086712E-2</v>
      </c>
      <c r="W76" s="77"/>
      <c r="X76" s="77"/>
      <c r="Y76" s="77"/>
      <c r="Z76" s="77"/>
      <c r="AA76" s="77"/>
    </row>
    <row r="77" spans="1:27" x14ac:dyDescent="0.3">
      <c r="A77" s="42" t="s">
        <v>3</v>
      </c>
      <c r="B77" s="35">
        <v>0.12983109138570487</v>
      </c>
      <c r="C77" s="35">
        <v>0.17076584153389049</v>
      </c>
      <c r="D77" s="35">
        <v>6.7015923833714783E-2</v>
      </c>
      <c r="E77" s="54">
        <v>3.9455950105268721E-2</v>
      </c>
      <c r="F77" s="140">
        <v>4.3045439542303887E-2</v>
      </c>
      <c r="G77" s="114"/>
      <c r="H77" s="114"/>
      <c r="I77" s="42" t="s">
        <v>3</v>
      </c>
      <c r="J77" s="35">
        <v>0.10378972402604579</v>
      </c>
      <c r="K77" s="35">
        <v>0.13328388717446105</v>
      </c>
      <c r="L77" s="35">
        <v>2.8319817257361081E-2</v>
      </c>
      <c r="M77" s="54">
        <v>9.3728803107849794E-3</v>
      </c>
      <c r="N77" s="54">
        <v>1.0905490152932115E-2</v>
      </c>
      <c r="O77" s="114"/>
      <c r="P77" s="122"/>
      <c r="Q77" s="46" t="s">
        <v>3</v>
      </c>
      <c r="R77" s="35">
        <v>2.7105292111343382E-2</v>
      </c>
      <c r="S77" s="35">
        <v>4.7573990538012983E-3</v>
      </c>
      <c r="T77" s="35">
        <v>1.0905490152932115E-2</v>
      </c>
      <c r="U77" s="35">
        <v>2.772582242270877E-4</v>
      </c>
      <c r="V77" s="140">
        <v>4.3045439542303887E-2</v>
      </c>
      <c r="W77" s="77"/>
      <c r="X77" s="77"/>
      <c r="Y77" s="77"/>
      <c r="Z77" s="77"/>
      <c r="AA77" s="77"/>
    </row>
    <row r="78" spans="1:27" x14ac:dyDescent="0.3">
      <c r="A78" s="42" t="s">
        <v>4</v>
      </c>
      <c r="B78" s="35">
        <v>5.1840150286055847E-2</v>
      </c>
      <c r="C78" s="35">
        <v>5.3785268329296171E-2</v>
      </c>
      <c r="D78" s="35">
        <v>4.848221438189225E-2</v>
      </c>
      <c r="E78" s="54">
        <v>4.0331651782670938E-2</v>
      </c>
      <c r="F78" s="140">
        <v>4.2797441364605546E-2</v>
      </c>
      <c r="G78" s="114"/>
      <c r="H78" s="114"/>
      <c r="I78" s="42" t="s">
        <v>4</v>
      </c>
      <c r="J78" s="35">
        <v>2.2833233711894801E-2</v>
      </c>
      <c r="K78" s="35">
        <v>2.3412711951144621E-2</v>
      </c>
      <c r="L78" s="35">
        <v>1.064410015169334E-2</v>
      </c>
      <c r="M78" s="54">
        <v>5.8627036607812391E-3</v>
      </c>
      <c r="N78" s="140">
        <v>5.6886993603411512E-3</v>
      </c>
      <c r="O78" s="114"/>
      <c r="P78" s="122"/>
      <c r="Q78" s="46" t="s">
        <v>4</v>
      </c>
      <c r="R78" s="35">
        <v>3.1803837953091683E-2</v>
      </c>
      <c r="S78" s="35">
        <v>5.2196162046908318E-3</v>
      </c>
      <c r="T78" s="35">
        <v>5.6886993603411512E-3</v>
      </c>
      <c r="U78" s="35">
        <v>8.5287846481876332E-5</v>
      </c>
      <c r="V78" s="140">
        <v>4.2797441364605546E-2</v>
      </c>
      <c r="W78" s="77"/>
      <c r="X78" s="77"/>
      <c r="Y78" s="77"/>
      <c r="Z78" s="77"/>
      <c r="AA78" s="77"/>
    </row>
    <row r="79" spans="1:27" x14ac:dyDescent="0.3">
      <c r="A79" s="42" t="s">
        <v>6</v>
      </c>
      <c r="B79" s="35">
        <v>0.10005714778633197</v>
      </c>
      <c r="C79" s="35">
        <v>0.132596060703907</v>
      </c>
      <c r="D79" s="35">
        <v>7.1415907808848419E-2</v>
      </c>
      <c r="E79" s="54">
        <v>3.9131786936052931E-2</v>
      </c>
      <c r="F79" s="54">
        <v>4.3993313402128136E-2</v>
      </c>
      <c r="G79" s="114"/>
      <c r="H79" s="114"/>
      <c r="I79" s="42" t="s">
        <v>6</v>
      </c>
      <c r="J79" s="35">
        <v>7.1402385111384276E-2</v>
      </c>
      <c r="K79" s="35">
        <v>9.5022064363362399E-2</v>
      </c>
      <c r="L79" s="35">
        <v>3.0241491390657318E-2</v>
      </c>
      <c r="M79" s="54">
        <v>8.8151079368143353E-3</v>
      </c>
      <c r="N79" s="54">
        <v>1.009419101809882E-2</v>
      </c>
      <c r="O79" s="114"/>
      <c r="P79" s="122"/>
      <c r="Q79" s="46" t="s">
        <v>6</v>
      </c>
      <c r="R79" s="35">
        <v>2.9419959066019439E-2</v>
      </c>
      <c r="S79" s="35">
        <v>4.1791236699135247E-3</v>
      </c>
      <c r="T79" s="35">
        <v>1.009419101809882E-2</v>
      </c>
      <c r="U79" s="35">
        <v>3.000396480963556E-4</v>
      </c>
      <c r="V79" s="54">
        <v>4.3993313402128136E-2</v>
      </c>
      <c r="W79" s="77"/>
      <c r="X79" s="77"/>
      <c r="Y79" s="77"/>
      <c r="Z79" s="77"/>
      <c r="AA79" s="77"/>
    </row>
    <row r="80" spans="1:27" x14ac:dyDescent="0.3">
      <c r="A80" s="42" t="s">
        <v>7</v>
      </c>
      <c r="B80" s="35">
        <v>0.12614100923729871</v>
      </c>
      <c r="C80" s="35">
        <v>0.15109598366235535</v>
      </c>
      <c r="D80" s="35">
        <v>8.4465977956619809E-2</v>
      </c>
      <c r="E80" s="54">
        <v>5.363144734546723E-2</v>
      </c>
      <c r="F80" s="71">
        <v>6.0646235133592033E-2</v>
      </c>
      <c r="G80" s="114"/>
      <c r="H80" s="114"/>
      <c r="I80" s="42" t="s">
        <v>7</v>
      </c>
      <c r="J80" s="35">
        <v>0.10224613032080888</v>
      </c>
      <c r="K80" s="35">
        <v>0.12023339492366041</v>
      </c>
      <c r="L80" s="35">
        <v>4.7930181727831415E-2</v>
      </c>
      <c r="M80" s="54">
        <v>2.1610358395844236E-2</v>
      </c>
      <c r="N80" s="71">
        <v>2.5491353532616584E-2</v>
      </c>
      <c r="O80" s="114"/>
      <c r="P80" s="122"/>
      <c r="Q80" s="46" t="s">
        <v>7</v>
      </c>
      <c r="R80" s="35">
        <v>2.492814771088768E-2</v>
      </c>
      <c r="S80" s="35">
        <v>9.5977239517307453E-3</v>
      </c>
      <c r="T80" s="35">
        <v>2.5491353532616584E-2</v>
      </c>
      <c r="U80" s="35">
        <v>6.2900993835702601E-4</v>
      </c>
      <c r="V80" s="71">
        <v>6.0646235133592033E-2</v>
      </c>
      <c r="W80" s="77"/>
      <c r="X80" s="77"/>
      <c r="Y80" s="77"/>
      <c r="Z80" s="77"/>
      <c r="AA80" s="77"/>
    </row>
    <row r="81" spans="1:29" x14ac:dyDescent="0.3">
      <c r="A81" s="42" t="s">
        <v>8</v>
      </c>
      <c r="B81" s="35">
        <v>0.11139077923826689</v>
      </c>
      <c r="C81" s="35">
        <v>0.13947948983109273</v>
      </c>
      <c r="D81" s="35">
        <v>7.921542420348815E-2</v>
      </c>
      <c r="E81" s="54">
        <v>5.324590389646152E-2</v>
      </c>
      <c r="F81" s="71">
        <v>6.0293612047032936E-2</v>
      </c>
      <c r="G81" s="114"/>
      <c r="H81" s="114"/>
      <c r="I81" s="42" t="s">
        <v>8</v>
      </c>
      <c r="J81" s="35">
        <v>8.787103501375898E-2</v>
      </c>
      <c r="K81" s="35">
        <v>0.1052464667356084</v>
      </c>
      <c r="L81" s="35">
        <v>4.3903312814117953E-2</v>
      </c>
      <c r="M81" s="54">
        <v>2.2094864381109733E-2</v>
      </c>
      <c r="N81" s="71">
        <v>2.4908890875335214E-2</v>
      </c>
      <c r="O81" s="114"/>
      <c r="P81" s="122"/>
      <c r="Q81" s="46" t="s">
        <v>8</v>
      </c>
      <c r="R81" s="35">
        <v>2.667606408581448E-2</v>
      </c>
      <c r="S81" s="35">
        <v>8.079488413669806E-3</v>
      </c>
      <c r="T81" s="35">
        <v>2.4908890875335214E-2</v>
      </c>
      <c r="U81" s="35">
        <v>6.29168672213436E-4</v>
      </c>
      <c r="V81" s="71">
        <v>6.0293612047032936E-2</v>
      </c>
      <c r="W81" s="77"/>
      <c r="X81" s="77"/>
      <c r="Y81" s="77"/>
      <c r="Z81" s="77"/>
      <c r="AA81" s="77"/>
    </row>
    <row r="82" spans="1:29" x14ac:dyDescent="0.3">
      <c r="A82" s="42" t="s">
        <v>9</v>
      </c>
      <c r="B82" s="35">
        <v>5.4514640245755482E-2</v>
      </c>
      <c r="C82" s="35">
        <v>6.944360486309939E-2</v>
      </c>
      <c r="D82" s="35">
        <v>5.585517043826984E-2</v>
      </c>
      <c r="E82" s="54">
        <v>4.704421772139359E-2</v>
      </c>
      <c r="F82" s="54">
        <v>4.8658508478498209E-2</v>
      </c>
      <c r="G82" s="114"/>
      <c r="H82" s="114"/>
      <c r="I82" s="42" t="s">
        <v>9</v>
      </c>
      <c r="J82" s="35">
        <v>2.2847808814537358E-2</v>
      </c>
      <c r="K82" s="35">
        <v>3.2620482976038041E-2</v>
      </c>
      <c r="L82" s="35">
        <v>1.9135835004296765E-2</v>
      </c>
      <c r="M82" s="54">
        <v>1.231587415005609E-2</v>
      </c>
      <c r="N82" s="54">
        <v>1.4742679163196513E-2</v>
      </c>
      <c r="O82" s="114"/>
      <c r="P82" s="122"/>
      <c r="Q82" s="46" t="s">
        <v>9</v>
      </c>
      <c r="R82" s="35">
        <v>2.8037305943075106E-2</v>
      </c>
      <c r="S82" s="35">
        <v>5.6269277139963398E-3</v>
      </c>
      <c r="T82" s="35">
        <v>1.4742679163196513E-2</v>
      </c>
      <c r="U82" s="35">
        <v>2.5159565823025412E-4</v>
      </c>
      <c r="V82" s="54">
        <v>4.8658508478498209E-2</v>
      </c>
      <c r="W82" s="77"/>
      <c r="X82" s="77"/>
      <c r="Y82" s="77"/>
      <c r="Z82" s="77"/>
      <c r="AA82" s="77"/>
    </row>
    <row r="83" spans="1:29" x14ac:dyDescent="0.3">
      <c r="A83" s="42" t="s">
        <v>11</v>
      </c>
      <c r="B83" s="35">
        <v>4.8732634600776405E-2</v>
      </c>
      <c r="C83" s="35">
        <v>6.2969000309153755E-2</v>
      </c>
      <c r="D83" s="35">
        <v>5.3856446600814754E-2</v>
      </c>
      <c r="E83" s="54">
        <v>3.861562640747588E-2</v>
      </c>
      <c r="F83" s="140">
        <v>3.9419077296679428E-2</v>
      </c>
      <c r="G83" s="114"/>
      <c r="H83" s="114"/>
      <c r="I83" s="42" t="s">
        <v>11</v>
      </c>
      <c r="J83" s="35">
        <v>2.9202919825953768E-2</v>
      </c>
      <c r="K83" s="35">
        <v>3.7292062867510439E-2</v>
      </c>
      <c r="L83" s="35">
        <v>2.3482684461427691E-2</v>
      </c>
      <c r="M83" s="54">
        <v>1.0981067776164484E-2</v>
      </c>
      <c r="N83" s="54">
        <v>1.139268724180291E-2</v>
      </c>
      <c r="O83" s="114"/>
      <c r="P83" s="122"/>
      <c r="Q83" s="46" t="s">
        <v>11</v>
      </c>
      <c r="R83" s="35">
        <v>2.3052563512729423E-2</v>
      </c>
      <c r="S83" s="35">
        <v>4.7588105187103468E-3</v>
      </c>
      <c r="T83" s="35">
        <v>1.139268724180291E-2</v>
      </c>
      <c r="U83" s="35">
        <v>2.1501602343674655E-4</v>
      </c>
      <c r="V83" s="140">
        <v>3.9419077296679428E-2</v>
      </c>
      <c r="W83" s="77"/>
      <c r="X83" s="77"/>
      <c r="Y83" s="77"/>
      <c r="Z83" s="77"/>
      <c r="AA83" s="77"/>
    </row>
    <row r="84" spans="1:29" x14ac:dyDescent="0.3">
      <c r="A84" s="42" t="s">
        <v>12</v>
      </c>
      <c r="B84" s="35">
        <v>9.1221308298522888E-2</v>
      </c>
      <c r="C84" s="35">
        <v>0.10428792652320179</v>
      </c>
      <c r="D84" s="35">
        <v>6.90981516218096E-2</v>
      </c>
      <c r="E84" s="54">
        <v>4.5184451596929937E-2</v>
      </c>
      <c r="F84" s="54">
        <v>4.6279869017325802E-2</v>
      </c>
      <c r="G84" s="114"/>
      <c r="H84" s="114"/>
      <c r="I84" s="42" t="s">
        <v>12</v>
      </c>
      <c r="J84" s="35">
        <v>6.810645536367943E-2</v>
      </c>
      <c r="K84" s="35">
        <v>7.2611737064132001E-2</v>
      </c>
      <c r="L84" s="35">
        <v>3.3542689738023476E-2</v>
      </c>
      <c r="M84" s="54">
        <v>1.3947346702979285E-2</v>
      </c>
      <c r="N84" s="54">
        <v>1.2956335729275438E-2</v>
      </c>
      <c r="O84" s="114"/>
      <c r="P84" s="122"/>
      <c r="Q84" s="46" t="s">
        <v>12</v>
      </c>
      <c r="R84" s="35">
        <v>2.4118249373979866E-2</v>
      </c>
      <c r="S84" s="35">
        <v>7.5223795861677429E-3</v>
      </c>
      <c r="T84" s="35">
        <v>1.2956335729275438E-2</v>
      </c>
      <c r="U84" s="35">
        <v>1.6829043279027564E-3</v>
      </c>
      <c r="V84" s="54">
        <v>4.6279869017325802E-2</v>
      </c>
      <c r="W84" s="77"/>
      <c r="X84" s="77"/>
      <c r="Y84" s="77"/>
      <c r="Z84" s="77"/>
      <c r="AA84" s="77"/>
    </row>
    <row r="85" spans="1:29" x14ac:dyDescent="0.3">
      <c r="A85" s="42" t="s">
        <v>13</v>
      </c>
      <c r="B85" s="35">
        <v>6.583174516743806E-2</v>
      </c>
      <c r="C85" s="35">
        <v>8.4280818191709281E-2</v>
      </c>
      <c r="D85" s="35">
        <v>6.4543515764021897E-2</v>
      </c>
      <c r="E85" s="54">
        <v>4.7104768496841136E-2</v>
      </c>
      <c r="F85" s="54">
        <v>4.9392926629200536E-2</v>
      </c>
      <c r="G85" s="114"/>
      <c r="H85" s="114"/>
      <c r="I85" s="42" t="s">
        <v>13</v>
      </c>
      <c r="J85" s="35">
        <v>4.4309828478083312E-2</v>
      </c>
      <c r="K85" s="35">
        <v>5.6920492873463173E-2</v>
      </c>
      <c r="L85" s="35">
        <v>3.387464851868454E-2</v>
      </c>
      <c r="M85" s="54">
        <v>1.9791263750059376E-2</v>
      </c>
      <c r="N85" s="54">
        <v>1.9768017300404717E-2</v>
      </c>
      <c r="O85" s="114"/>
      <c r="P85" s="122"/>
      <c r="Q85" s="46" t="s">
        <v>13</v>
      </c>
      <c r="R85" s="35">
        <v>2.2906766275057455E-2</v>
      </c>
      <c r="S85" s="35">
        <v>6.4673143019842588E-3</v>
      </c>
      <c r="T85" s="35">
        <v>1.9768017300404717E-2</v>
      </c>
      <c r="U85" s="35">
        <v>2.5082875175410648E-4</v>
      </c>
      <c r="V85" s="54">
        <v>4.9392926629200536E-2</v>
      </c>
      <c r="W85" s="77"/>
      <c r="X85" s="77"/>
      <c r="Y85" s="77"/>
      <c r="Z85" s="77"/>
      <c r="AA85" s="77"/>
    </row>
    <row r="86" spans="1:29" x14ac:dyDescent="0.3">
      <c r="A86" s="42" t="s">
        <v>14</v>
      </c>
      <c r="B86" s="35">
        <v>0.13039083187746536</v>
      </c>
      <c r="C86" s="35">
        <v>0.14881467761203845</v>
      </c>
      <c r="D86" s="35">
        <v>7.3229449356561324E-2</v>
      </c>
      <c r="E86" s="54">
        <v>5.038594652429771E-2</v>
      </c>
      <c r="F86" s="54">
        <v>5.6027201691387224E-2</v>
      </c>
      <c r="G86" s="114"/>
      <c r="H86" s="114"/>
      <c r="I86" s="42" t="s">
        <v>14</v>
      </c>
      <c r="J86" s="35">
        <v>0.10727274725033238</v>
      </c>
      <c r="K86" s="35">
        <v>0.11876239848313806</v>
      </c>
      <c r="L86" s="35">
        <v>4.2239341679068544E-2</v>
      </c>
      <c r="M86" s="54">
        <v>2.0067035690500366E-2</v>
      </c>
      <c r="N86" s="71">
        <v>2.3790581850281715E-2</v>
      </c>
      <c r="O86" s="114"/>
      <c r="P86" s="122"/>
      <c r="Q86" s="46" t="s">
        <v>14</v>
      </c>
      <c r="R86" s="35">
        <v>2.3659804487843154E-2</v>
      </c>
      <c r="S86" s="35">
        <v>7.7376606109482446E-3</v>
      </c>
      <c r="T86" s="35">
        <v>2.3790581850281715E-2</v>
      </c>
      <c r="U86" s="35">
        <v>8.3915474231410542E-4</v>
      </c>
      <c r="V86" s="54">
        <v>5.6027201691387224E-2</v>
      </c>
      <c r="W86" s="77"/>
      <c r="X86" s="77"/>
      <c r="Y86" s="77"/>
      <c r="Z86" s="77"/>
      <c r="AA86" s="77"/>
    </row>
    <row r="87" spans="1:29" x14ac:dyDescent="0.3">
      <c r="A87" s="42" t="s">
        <v>15</v>
      </c>
      <c r="B87" s="35">
        <v>0.1003345614280543</v>
      </c>
      <c r="C87" s="35">
        <v>0.11139318827088796</v>
      </c>
      <c r="D87" s="35">
        <v>6.4319217590898509E-2</v>
      </c>
      <c r="E87" s="54">
        <v>4.427929299061819E-2</v>
      </c>
      <c r="F87" s="54">
        <v>4.6371188032211241E-2</v>
      </c>
      <c r="G87" s="114"/>
      <c r="H87" s="114"/>
      <c r="I87" s="42" t="s">
        <v>15</v>
      </c>
      <c r="J87" s="35">
        <v>7.4666160327432701E-2</v>
      </c>
      <c r="K87" s="35">
        <v>7.9238979355019695E-2</v>
      </c>
      <c r="L87" s="35">
        <v>3.0066642271825067E-2</v>
      </c>
      <c r="M87" s="54">
        <v>1.3839011708269641E-2</v>
      </c>
      <c r="N87" s="54">
        <v>1.4825513194041176E-2</v>
      </c>
      <c r="O87" s="114"/>
      <c r="P87" s="122"/>
      <c r="Q87" s="46" t="s">
        <v>15</v>
      </c>
      <c r="R87" s="35">
        <v>2.4761324767481267E-2</v>
      </c>
      <c r="S87" s="35">
        <v>6.2102982130070724E-3</v>
      </c>
      <c r="T87" s="35">
        <v>1.4825513194041176E-2</v>
      </c>
      <c r="U87" s="35">
        <v>5.7405185768172903E-4</v>
      </c>
      <c r="V87" s="54">
        <v>4.6371188032211241E-2</v>
      </c>
      <c r="W87" s="77"/>
      <c r="X87" s="77"/>
      <c r="Y87" s="77"/>
      <c r="Z87" s="77"/>
      <c r="AA87" s="77"/>
    </row>
    <row r="88" spans="1:29" x14ac:dyDescent="0.3">
      <c r="A88" s="42" t="s">
        <v>16</v>
      </c>
      <c r="B88" s="35">
        <v>7.1540021844281473E-2</v>
      </c>
      <c r="C88" s="35">
        <v>9.3771677006496995E-2</v>
      </c>
      <c r="D88" s="35">
        <v>7.1653103792708367E-2</v>
      </c>
      <c r="E88" s="54">
        <v>4.6820968248978308E-2</v>
      </c>
      <c r="F88" s="54">
        <v>4.6739098314634409E-2</v>
      </c>
      <c r="G88" s="114"/>
      <c r="H88" s="114"/>
      <c r="I88" s="42" t="s">
        <v>16</v>
      </c>
      <c r="J88" s="35">
        <v>4.8369480418161963E-2</v>
      </c>
      <c r="K88" s="35">
        <v>6.3426310390308244E-2</v>
      </c>
      <c r="L88" s="35">
        <v>2.8105016794461254E-2</v>
      </c>
      <c r="M88" s="54">
        <v>8.8120873939012898E-3</v>
      </c>
      <c r="N88" s="140">
        <v>8.9144117965741076E-3</v>
      </c>
      <c r="O88" s="114"/>
      <c r="P88" s="122"/>
      <c r="Q88" s="46" t="s">
        <v>16</v>
      </c>
      <c r="R88" s="35">
        <v>3.3618660178682244E-2</v>
      </c>
      <c r="S88" s="35">
        <v>4.0484234788861415E-3</v>
      </c>
      <c r="T88" s="35">
        <v>8.9144117965741076E-3</v>
      </c>
      <c r="U88" s="35">
        <v>1.5760286049191794E-4</v>
      </c>
      <c r="V88" s="54">
        <v>4.6739098314634409E-2</v>
      </c>
      <c r="W88" s="77"/>
      <c r="X88" s="77"/>
      <c r="Y88" s="77"/>
      <c r="Z88" s="77"/>
      <c r="AA88" s="77"/>
    </row>
    <row r="89" spans="1:29" x14ac:dyDescent="0.3">
      <c r="A89" s="42" t="s">
        <v>17</v>
      </c>
      <c r="B89" s="35">
        <v>0.13171971027933618</v>
      </c>
      <c r="C89" s="35">
        <v>0.14351743200604969</v>
      </c>
      <c r="D89" s="35">
        <v>7.2569091714203851E-2</v>
      </c>
      <c r="E89" s="54">
        <v>4.7854324182003756E-2</v>
      </c>
      <c r="F89" s="54">
        <v>5.5774380573538208E-2</v>
      </c>
      <c r="G89" s="114"/>
      <c r="H89" s="114"/>
      <c r="I89" s="42" t="s">
        <v>17</v>
      </c>
      <c r="J89" s="35">
        <v>0.10669244283633657</v>
      </c>
      <c r="K89" s="35">
        <v>0.11077863829565308</v>
      </c>
      <c r="L89" s="35">
        <v>3.8746060274543512E-2</v>
      </c>
      <c r="M89" s="54">
        <v>1.7494360327913613E-2</v>
      </c>
      <c r="N89" s="54">
        <v>1.984374593765437E-2</v>
      </c>
      <c r="O89" s="114"/>
      <c r="P89" s="122"/>
      <c r="Q89" s="46" t="s">
        <v>17</v>
      </c>
      <c r="R89" s="35">
        <v>2.6246002651899226E-2</v>
      </c>
      <c r="S89" s="35">
        <v>9.0996542131399002E-3</v>
      </c>
      <c r="T89" s="35">
        <v>1.984374593765437E-2</v>
      </c>
      <c r="U89" s="35">
        <v>5.8497777084470792E-4</v>
      </c>
      <c r="V89" s="54">
        <v>5.5774380573538208E-2</v>
      </c>
      <c r="W89" s="77"/>
      <c r="X89" s="77"/>
      <c r="Y89" s="77"/>
      <c r="Z89" s="77"/>
      <c r="AA89" s="77"/>
    </row>
    <row r="90" spans="1:29" x14ac:dyDescent="0.3">
      <c r="A90" s="42" t="s">
        <v>18</v>
      </c>
      <c r="B90" s="35">
        <v>0.12394536170873457</v>
      </c>
      <c r="C90" s="35">
        <v>0.12126398830749184</v>
      </c>
      <c r="D90" s="35">
        <v>7.3888351648351655E-2</v>
      </c>
      <c r="E90" s="54">
        <v>3.312289820969172E-2</v>
      </c>
      <c r="F90" s="140">
        <v>4.3093554217924643E-2</v>
      </c>
      <c r="G90" s="114"/>
      <c r="H90" s="114"/>
      <c r="I90" s="42" t="s">
        <v>18</v>
      </c>
      <c r="J90" s="35">
        <v>0.1040876386335487</v>
      </c>
      <c r="K90" s="35">
        <v>0.10059959322750205</v>
      </c>
      <c r="L90" s="35">
        <v>4.4012307692307691E-2</v>
      </c>
      <c r="M90" s="54">
        <v>1.0322150125997664E-2</v>
      </c>
      <c r="N90" s="54">
        <v>1.2607268834564695E-2</v>
      </c>
      <c r="O90" s="114"/>
      <c r="P90" s="122"/>
      <c r="Q90" s="46" t="s">
        <v>18</v>
      </c>
      <c r="R90" s="35">
        <v>2.2785743116368041E-2</v>
      </c>
      <c r="S90" s="35">
        <v>7.2512854711054174E-3</v>
      </c>
      <c r="T90" s="35">
        <v>1.2607268834564695E-2</v>
      </c>
      <c r="U90" s="35">
        <v>4.4925679588649249E-4</v>
      </c>
      <c r="V90" s="140">
        <v>4.3093554217924643E-2</v>
      </c>
      <c r="W90" s="77"/>
      <c r="X90" s="77"/>
      <c r="Y90" s="77"/>
      <c r="Z90" s="77"/>
      <c r="AA90" s="77"/>
    </row>
    <row r="91" spans="1:29" x14ac:dyDescent="0.3">
      <c r="A91" s="43" t="s">
        <v>24</v>
      </c>
      <c r="B91" s="45">
        <v>8.412379442864712E-2</v>
      </c>
      <c r="C91" s="45">
        <v>9.8606470938162855E-2</v>
      </c>
      <c r="D91" s="45">
        <v>6.3587213669229495E-2</v>
      </c>
      <c r="E91" s="45">
        <v>4.4882259680554898E-2</v>
      </c>
      <c r="F91" s="45">
        <v>4.8300023986988155E-2</v>
      </c>
      <c r="G91" s="114"/>
      <c r="H91" s="114"/>
      <c r="I91" s="43" t="s">
        <v>24</v>
      </c>
      <c r="J91" s="45">
        <v>5.7696115060129394E-2</v>
      </c>
      <c r="K91" s="45">
        <v>6.6033583502082063E-2</v>
      </c>
      <c r="L91" s="45">
        <v>2.8281781868824008E-2</v>
      </c>
      <c r="M91" s="45">
        <v>1.336785169525375E-2</v>
      </c>
      <c r="N91" s="45">
        <v>1.5172678131570196E-2</v>
      </c>
      <c r="O91" s="114"/>
      <c r="P91" s="122"/>
      <c r="Q91" s="47" t="s">
        <v>24</v>
      </c>
      <c r="R91" s="45">
        <v>2.6574827190347084E-2</v>
      </c>
      <c r="S91" s="45">
        <v>6.1475581809721184E-3</v>
      </c>
      <c r="T91" s="45">
        <v>1.5172678131570196E-2</v>
      </c>
      <c r="U91" s="45">
        <v>4.0496048409875625E-4</v>
      </c>
      <c r="V91" s="45">
        <v>4.8300023986988155E-2</v>
      </c>
      <c r="W91" s="77"/>
      <c r="X91" s="77"/>
      <c r="Y91" s="77"/>
      <c r="Z91" s="77"/>
      <c r="AA91" s="77"/>
    </row>
    <row r="92" spans="1:29" x14ac:dyDescent="0.3">
      <c r="A92" s="77"/>
      <c r="B92" s="77"/>
      <c r="C92" s="77"/>
      <c r="D92" s="122"/>
      <c r="E92" s="122"/>
      <c r="F92" s="122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</row>
    <row r="93" spans="1:29" x14ac:dyDescent="0.3">
      <c r="A93" s="93" t="s">
        <v>114</v>
      </c>
      <c r="B93" s="77"/>
      <c r="C93" s="77"/>
      <c r="D93" s="77"/>
      <c r="E93" s="77"/>
      <c r="F93" s="148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114"/>
      <c r="T93" s="114"/>
      <c r="U93" s="114"/>
      <c r="V93" s="114"/>
      <c r="W93" s="77"/>
      <c r="X93" s="77"/>
      <c r="Y93" s="77"/>
      <c r="Z93" s="77"/>
      <c r="AA93" s="77"/>
      <c r="AB93" s="77"/>
      <c r="AC93" s="77"/>
    </row>
    <row r="94" spans="1:29" x14ac:dyDescent="0.3">
      <c r="A94" s="93" t="s">
        <v>113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</row>
    <row r="95" spans="1:29" x14ac:dyDescent="0.3">
      <c r="A95" s="93" t="s">
        <v>99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</row>
    <row r="96" spans="1:29" x14ac:dyDescent="0.3">
      <c r="A96" s="93" t="s">
        <v>85</v>
      </c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</row>
    <row r="97" spans="1:29" s="93" customFormat="1" ht="13.2" x14ac:dyDescent="0.3"/>
    <row r="98" spans="1:29" s="93" customFormat="1" ht="13.2" x14ac:dyDescent="0.3"/>
    <row r="99" spans="1:29" s="93" customFormat="1" ht="13.2" x14ac:dyDescent="0.3"/>
    <row r="100" spans="1:29" s="93" customFormat="1" ht="13.2" x14ac:dyDescent="0.3"/>
    <row r="101" spans="1:29" x14ac:dyDescent="0.3">
      <c r="A101" s="77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</row>
    <row r="102" spans="1:29" x14ac:dyDescent="0.3">
      <c r="Y102" s="77"/>
      <c r="Z102" s="77"/>
      <c r="AA102" s="77"/>
    </row>
    <row r="117" spans="3:5" x14ac:dyDescent="0.3">
      <c r="C117" s="28"/>
      <c r="D117" s="32"/>
      <c r="E117" s="32"/>
    </row>
  </sheetData>
  <mergeCells count="26">
    <mergeCell ref="A3:A4"/>
    <mergeCell ref="A1:V1"/>
    <mergeCell ref="A30:A31"/>
    <mergeCell ref="A51:A52"/>
    <mergeCell ref="R3:U3"/>
    <mergeCell ref="N3:Q3"/>
    <mergeCell ref="J3:M3"/>
    <mergeCell ref="F3:I3"/>
    <mergeCell ref="B3:E3"/>
    <mergeCell ref="B30:F30"/>
    <mergeCell ref="I30:I31"/>
    <mergeCell ref="J30:N30"/>
    <mergeCell ref="Q30:Q31"/>
    <mergeCell ref="R30:V30"/>
    <mergeCell ref="R51:V51"/>
    <mergeCell ref="J51:N51"/>
    <mergeCell ref="A73:A74"/>
    <mergeCell ref="B51:F51"/>
    <mergeCell ref="I51:I52"/>
    <mergeCell ref="B73:F73"/>
    <mergeCell ref="A28:V28"/>
    <mergeCell ref="Q73:Q74"/>
    <mergeCell ref="R73:V73"/>
    <mergeCell ref="I73:I74"/>
    <mergeCell ref="J73:N73"/>
    <mergeCell ref="Q51:Q52"/>
  </mergeCells>
  <printOptions horizontalCentered="1" verticalCentered="1"/>
  <pageMargins left="0.25" right="0.25" top="0.75" bottom="0.75" header="0.3" footer="0.3"/>
  <pageSetup paperSize="9" scale="44" orientation="landscape" horizontalDpi="1200" verticalDpi="1200" r:id="rId1"/>
  <headerFooter>
    <oddFooter>&amp;C&amp;"Calibri"&amp;11&amp;K000000&amp;F&amp;A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CC ELECTRICIDAD CA anual</vt:lpstr>
      <vt:lpstr>Informe Elec y otros</vt:lpstr>
      <vt:lpstr>CC GAS CA anual</vt:lpstr>
      <vt:lpstr>CC GAS CA 1t22</vt:lpstr>
      <vt:lpstr>CC ELECTRICIDAD CA</vt:lpstr>
      <vt:lpstr>CC GAS CA</vt:lpstr>
      <vt:lpstr>'CC ELECTRICIDAD CA'!Área_de_impresión</vt:lpstr>
      <vt:lpstr>'CC ELECTRICIDAD CA anual'!Área_de_impresión</vt:lpstr>
      <vt:lpstr>'CC GAS CA'!Área_de_impresión</vt:lpstr>
      <vt:lpstr>'CC GAS CA 1t22'!Área_de_impresión</vt:lpstr>
      <vt:lpstr>'CC GAS CA anual'!Área_de_impresión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CNMC</cp:lastModifiedBy>
  <cp:lastPrinted>2024-03-20T08:29:42Z</cp:lastPrinted>
  <dcterms:created xsi:type="dcterms:W3CDTF">2022-03-23T12:09:25Z</dcterms:created>
  <dcterms:modified xsi:type="dcterms:W3CDTF">2024-03-20T08:35:28Z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